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2025\Pengumpulan DSS 2024\DATA OPD 2024\Dinas Perikanan\DSS DISKAN_UPLOAD\"/>
    </mc:Choice>
  </mc:AlternateContent>
  <xr:revisionPtr revIDLastSave="0" documentId="8_{5A21064B-3CB4-4A81-91E7-A25B1BF671A9}" xr6:coauthVersionLast="47" xr6:coauthVersionMax="47" xr10:uidLastSave="{00000000-0000-0000-0000-000000000000}"/>
  <bookViews>
    <workbookView xWindow="-108" yWindow="-108" windowWidth="23256" windowHeight="12456" xr2:uid="{D07AC9B5-3935-4226-BC9B-37F328173132}"/>
  </bookViews>
  <sheets>
    <sheet name="8" sheetId="1" r:id="rId1"/>
  </sheets>
  <externalReferences>
    <externalReference r:id="rId2"/>
  </externalReferences>
  <definedNames>
    <definedName name="_xlnm.Print_Area" localSheetId="0">'8'!$A$5:$O$14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1" l="1"/>
  <c r="L14" i="1"/>
  <c r="J14" i="1"/>
  <c r="H14" i="1"/>
  <c r="E14" i="1"/>
  <c r="D14" i="1"/>
  <c r="K13" i="1"/>
  <c r="K14" i="1" s="1"/>
  <c r="I13" i="1"/>
  <c r="F13" i="1"/>
  <c r="G13" i="1" s="1"/>
  <c r="F12" i="1"/>
  <c r="G12" i="1" s="1"/>
  <c r="F11" i="1"/>
  <c r="G11" i="1" s="1"/>
  <c r="F10" i="1"/>
  <c r="G10" i="1" s="1"/>
  <c r="O9" i="1"/>
  <c r="I9" i="1"/>
  <c r="I14" i="1" s="1"/>
  <c r="F9" i="1"/>
  <c r="G9" i="1" s="1"/>
  <c r="F8" i="1"/>
  <c r="G8" i="1" s="1"/>
  <c r="O7" i="1"/>
  <c r="O14" i="1" s="1"/>
  <c r="M7" i="1"/>
  <c r="M14" i="1" s="1"/>
  <c r="F7" i="1"/>
  <c r="G7" i="1" s="1"/>
  <c r="F6" i="1"/>
  <c r="F14" i="1" s="1"/>
  <c r="G6" i="1" l="1"/>
  <c r="G14" i="1" s="1"/>
</calcChain>
</file>

<file path=xl/sharedStrings.xml><?xml version="1.0" encoding="utf-8"?>
<sst xmlns="http://schemas.openxmlformats.org/spreadsheetml/2006/main" count="59" uniqueCount="36">
  <si>
    <t>Jumlah Produksi dan Nilai Produksi Perikanan Budidaya</t>
  </si>
  <si>
    <t>Menurut Kecamatan</t>
  </si>
  <si>
    <t>Per 31 Desember 2024</t>
  </si>
  <si>
    <t xml:space="preserve">No </t>
  </si>
  <si>
    <t>Kode Wilayah</t>
  </si>
  <si>
    <t>Kecamatan</t>
  </si>
  <si>
    <t>Keramba
Volume (Ton)</t>
  </si>
  <si>
    <t>Keramba
Nilai (Rp)</t>
  </si>
  <si>
    <t>Kolam Air Tenang
Volume (Ton)</t>
  </si>
  <si>
    <t>Kolam Air Tenang
Nilai (Rp)</t>
  </si>
  <si>
    <t>Rumput Laut
Volume (Ton)</t>
  </si>
  <si>
    <t>Rumput Laut
Nilai (Rp)</t>
  </si>
  <si>
    <t>Tambak Intensif
Volume (Ton)</t>
  </si>
  <si>
    <t>Tambak Intensif
Nilai (Rp)</t>
  </si>
  <si>
    <t>Tambak Sederhana
Volume (Ton)</t>
  </si>
  <si>
    <t>Tambak Sederhana
Nilai (Rp)</t>
  </si>
  <si>
    <t>Tambak Semi Intensif
Volume (Ton)</t>
  </si>
  <si>
    <t>Tambak Semi Intensif
Nilai (Rp)</t>
  </si>
  <si>
    <t>52.07.04</t>
  </si>
  <si>
    <t>Sekongkang</t>
  </si>
  <si>
    <t>-</t>
  </si>
  <si>
    <t>52.07.01</t>
  </si>
  <si>
    <t>Jereweh</t>
  </si>
  <si>
    <t>52.07.08</t>
  </si>
  <si>
    <t>Maluk</t>
  </si>
  <si>
    <t>52.07.02</t>
  </si>
  <si>
    <t>Taliwang</t>
  </si>
  <si>
    <t>52.07.07</t>
  </si>
  <si>
    <t>Brang Ene</t>
  </si>
  <si>
    <t>52.07.05</t>
  </si>
  <si>
    <t>Brang Rea</t>
  </si>
  <si>
    <t>52.07.03</t>
  </si>
  <si>
    <t>Seteluk</t>
  </si>
  <si>
    <t>52.07.06</t>
  </si>
  <si>
    <t>Poto Tano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</si>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</sst>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_-;_-@_-"/>
    <numFmt numFmtId="166" formatCode="_-* #,##0_-;\-* #,##0_-;_-* &quot;-&quot;???_-;_-@_-"/>
    <numFmt numFmtId="167" formatCode="_(* #,##0.00_);_(* \(#,##0.00\);_(* &quot;-&quot;_);_(@_)"/>
    <numFmt numFmtId="168" formatCode="_-* #,##0_-;\-* #,##0_-;_-* &quot;-&quot;??_-;_-@_-"/>
    <numFmt numFmtId="169" formatCode="_(* #,##0.000_);_(* \(#,##0.000\);_(* &quot;-&quot;????_);_(@_)"/>
    <numFmt numFmtId="170" formatCode="_(* #,##0.00_);_(* \(#,##0.00\);_(* &quot;-&quot;??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1" fillId="2" borderId="0" xfId="1" applyFont="1" applyFill="1" applyAlignment="1">
      <alignment horizontal="center"/>
    </xf>
    <xf numFmtId="0" fontId="1" fillId="2" borderId="0" xfId="1" applyFont="1" applyFill="1" applyAlignment="1">
      <alignment horizontal="left"/>
    </xf>
    <xf numFmtId="0" fontId="1" fillId="2" borderId="0" xfId="1" applyFont="1" applyFill="1" applyAlignment="1">
      <alignment horizontal="center" vertical="center"/>
    </xf>
    <xf numFmtId="164" fontId="1" fillId="2" borderId="0" xfId="2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1" xfId="1" applyFont="1" applyFill="1" applyBorder="1"/>
    <xf numFmtId="165" fontId="3" fillId="2" borderId="1" xfId="2" quotePrefix="1" applyNumberFormat="1" applyFont="1" applyFill="1" applyBorder="1" applyAlignment="1">
      <alignment horizontal="right" vertical="center"/>
    </xf>
    <xf numFmtId="2" fontId="2" fillId="0" borderId="1" xfId="1" applyNumberFormat="1" applyBorder="1"/>
    <xf numFmtId="164" fontId="3" fillId="2" borderId="1" xfId="2" applyFont="1" applyFill="1" applyBorder="1" applyAlignment="1">
      <alignment horizontal="right" vertical="center"/>
    </xf>
    <xf numFmtId="2" fontId="3" fillId="2" borderId="1" xfId="2" applyNumberFormat="1" applyFont="1" applyFill="1" applyBorder="1" applyAlignment="1">
      <alignment horizontal="right" vertical="center"/>
    </xf>
    <xf numFmtId="166" fontId="3" fillId="2" borderId="1" xfId="1" applyNumberFormat="1" applyFont="1" applyFill="1" applyBorder="1" applyAlignment="1">
      <alignment horizontal="right" vertical="center"/>
    </xf>
    <xf numFmtId="0" fontId="3" fillId="2" borderId="1" xfId="1" applyFont="1" applyFill="1" applyBorder="1" applyAlignment="1">
      <alignment horizontal="right" vertical="center"/>
    </xf>
    <xf numFmtId="0" fontId="3" fillId="2" borderId="1" xfId="1" quotePrefix="1" applyFont="1" applyFill="1" applyBorder="1" applyAlignment="1">
      <alignment horizontal="right" vertical="center"/>
    </xf>
    <xf numFmtId="0" fontId="2" fillId="0" borderId="1" xfId="1" applyBorder="1"/>
    <xf numFmtId="0" fontId="2" fillId="0" borderId="0" xfId="1"/>
    <xf numFmtId="167" fontId="5" fillId="3" borderId="2" xfId="2" applyNumberFormat="1" applyFont="1" applyFill="1" applyBorder="1" applyAlignment="1">
      <alignment horizontal="right"/>
    </xf>
    <xf numFmtId="168" fontId="2" fillId="0" borderId="1" xfId="1" applyNumberFormat="1" applyBorder="1"/>
    <xf numFmtId="2" fontId="3" fillId="2" borderId="1" xfId="2" quotePrefix="1" applyNumberFormat="1" applyFont="1" applyFill="1" applyBorder="1" applyAlignment="1">
      <alignment horizontal="right" vertical="center"/>
    </xf>
    <xf numFmtId="169" fontId="3" fillId="2" borderId="1" xfId="1" quotePrefix="1" applyNumberFormat="1" applyFont="1" applyFill="1" applyBorder="1" applyAlignment="1">
      <alignment horizontal="right" vertical="center"/>
    </xf>
    <xf numFmtId="168" fontId="3" fillId="2" borderId="1" xfId="3" applyNumberFormat="1" applyFont="1" applyFill="1" applyBorder="1" applyAlignment="1">
      <alignment horizontal="right" vertical="center"/>
    </xf>
    <xf numFmtId="170" fontId="3" fillId="2" borderId="1" xfId="1" applyNumberFormat="1" applyFont="1" applyFill="1" applyBorder="1" applyAlignment="1">
      <alignment horizontal="right" vertical="center"/>
    </xf>
    <xf numFmtId="43" fontId="3" fillId="2" borderId="1" xfId="3" applyFont="1" applyFill="1" applyBorder="1" applyAlignment="1">
      <alignment horizontal="right" vertical="center"/>
    </xf>
    <xf numFmtId="4" fontId="3" fillId="2" borderId="1" xfId="1" applyNumberFormat="1" applyFont="1" applyFill="1" applyBorder="1" applyAlignment="1">
      <alignment horizontal="right" vertical="center"/>
    </xf>
    <xf numFmtId="0" fontId="3" fillId="2" borderId="1" xfId="1" applyFont="1" applyFill="1" applyBorder="1" applyAlignment="1">
      <alignment horizontal="left"/>
    </xf>
    <xf numFmtId="165" fontId="3" fillId="2" borderId="1" xfId="2" applyNumberFormat="1" applyFont="1" applyFill="1" applyBorder="1" applyAlignment="1">
      <alignment horizontal="right" vertical="center"/>
    </xf>
    <xf numFmtId="0" fontId="3" fillId="2" borderId="0" xfId="1" applyFont="1" applyFill="1" applyAlignment="1">
      <alignment horizontal="left"/>
    </xf>
    <xf numFmtId="0" fontId="3" fillId="2" borderId="0" xfId="1" applyFont="1" applyFill="1" applyAlignment="1">
      <alignment horizontal="center" vertical="center"/>
    </xf>
    <xf numFmtId="164" fontId="3" fillId="2" borderId="0" xfId="2" applyFont="1" applyFill="1" applyBorder="1" applyAlignment="1">
      <alignment horizontal="center" vertical="center"/>
    </xf>
  </cellXfs>
  <cellStyles count="4">
    <cellStyle name="Comma [0] 3" xfId="2" xr:uid="{D7972C59-93A0-405D-A354-826CFA4D54EF}"/>
    <cellStyle name="Comma 4" xfId="3" xr:uid="{C6481F24-6005-4EA0-8C91-8D29EFFD8907}"/>
    <cellStyle name="Normal" xfId="0" builtinId="0"/>
    <cellStyle name="Normal 2 2" xfId="1" xr:uid="{AD3BD1C6-3807-476C-B539-0D5D8B1FCC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ownloads\DATIK%20BUDIDAYA%20UNTUK%20LKJ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3 PER BULAN"/>
      <sheetName val="2023 REKAP"/>
      <sheetName val="2024 PER BULAN"/>
      <sheetName val="2024 REKAP"/>
    </sheetNames>
    <sheetDataSet>
      <sheetData sheetId="0" refreshError="1"/>
      <sheetData sheetId="1" refreshError="1"/>
      <sheetData sheetId="2" refreshError="1"/>
      <sheetData sheetId="3" refreshError="1">
        <row r="7">
          <cell r="M7">
            <v>6.6920000000000002</v>
          </cell>
        </row>
        <row r="8">
          <cell r="M8">
            <v>12.74</v>
          </cell>
        </row>
        <row r="9">
          <cell r="M9">
            <v>3.9579999999999997</v>
          </cell>
        </row>
        <row r="10">
          <cell r="M10">
            <v>72.824999999999989</v>
          </cell>
        </row>
        <row r="11">
          <cell r="M11">
            <v>46.055</v>
          </cell>
        </row>
        <row r="12">
          <cell r="M12">
            <v>65.724999999999994</v>
          </cell>
        </row>
        <row r="13">
          <cell r="M13">
            <v>52.8</v>
          </cell>
        </row>
        <row r="14">
          <cell r="M14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C3C68-0220-44AA-BFD7-FDFD30339D01}">
  <sheetPr codeName="Sheet18"/>
  <dimension ref="A1:O14"/>
  <sheetViews>
    <sheetView tabSelected="1" zoomScale="85" zoomScaleNormal="85" zoomScaleSheetLayoutView="98" workbookViewId="0">
      <selection activeCell="A2" sqref="A2:O2"/>
    </sheetView>
  </sheetViews>
  <sheetFormatPr defaultColWidth="9.109375" defaultRowHeight="11.4" x14ac:dyDescent="0.2"/>
  <cols>
    <col min="1" max="1" width="3.5546875" style="2" bestFit="1" customWidth="1"/>
    <col min="2" max="2" width="15.21875" style="32" customWidth="1"/>
    <col min="3" max="3" width="15.21875" style="2" customWidth="1"/>
    <col min="4" max="4" width="11" style="2" bestFit="1" customWidth="1"/>
    <col min="5" max="5" width="17.6640625" style="2" customWidth="1"/>
    <col min="6" max="6" width="18.21875" style="33" customWidth="1"/>
    <col min="7" max="7" width="16.88671875" style="34" customWidth="1"/>
    <col min="8" max="8" width="16.77734375" style="2" customWidth="1"/>
    <col min="9" max="9" width="20.109375" style="2" customWidth="1"/>
    <col min="10" max="10" width="19.6640625" style="2" customWidth="1"/>
    <col min="11" max="11" width="19.77734375" style="2" customWidth="1"/>
    <col min="12" max="12" width="20.44140625" style="2" customWidth="1"/>
    <col min="13" max="13" width="21.44140625" style="2" customWidth="1"/>
    <col min="14" max="14" width="22.88671875" style="2" customWidth="1"/>
    <col min="15" max="15" width="18.109375" style="2" bestFit="1" customWidth="1"/>
    <col min="16" max="17" width="14.6640625" style="2" bestFit="1" customWidth="1"/>
    <col min="18" max="16384" width="9.109375" style="2"/>
  </cols>
  <sheetData>
    <row r="1" spans="1:15" ht="14.4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4.4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4.4" x14ac:dyDescent="0.2">
      <c r="A3" s="1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4.4" x14ac:dyDescent="0.3">
      <c r="A4" s="4"/>
      <c r="B4" s="4"/>
      <c r="C4" s="5"/>
      <c r="D4" s="4"/>
      <c r="E4" s="4"/>
      <c r="F4" s="4"/>
      <c r="G4" s="6"/>
      <c r="H4" s="7"/>
      <c r="I4" s="4"/>
      <c r="J4" s="4"/>
      <c r="K4" s="4"/>
      <c r="L4" s="4"/>
      <c r="M4" s="4"/>
      <c r="N4" s="4"/>
      <c r="O4" s="4"/>
    </row>
    <row r="5" spans="1:15" ht="36" x14ac:dyDescent="0.2">
      <c r="A5" s="8" t="s">
        <v>3</v>
      </c>
      <c r="B5" s="8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  <c r="J5" s="9" t="s">
        <v>12</v>
      </c>
      <c r="K5" s="9" t="s">
        <v>13</v>
      </c>
      <c r="L5" s="9" t="s">
        <v>14</v>
      </c>
      <c r="M5" s="9" t="s">
        <v>15</v>
      </c>
      <c r="N5" s="9" t="s">
        <v>16</v>
      </c>
      <c r="O5" s="9" t="s">
        <v>17</v>
      </c>
    </row>
    <row r="6" spans="1:15" ht="14.4" x14ac:dyDescent="0.3">
      <c r="A6" s="10">
        <v>1</v>
      </c>
      <c r="B6" s="11" t="s">
        <v>18</v>
      </c>
      <c r="C6" s="12" t="s">
        <v>19</v>
      </c>
      <c r="D6" s="13" t="s">
        <v>20</v>
      </c>
      <c r="E6" s="13" t="s">
        <v>20</v>
      </c>
      <c r="F6" s="14">
        <f>'[1]2024 REKAP'!$M$7</f>
        <v>6.6920000000000002</v>
      </c>
      <c r="G6" s="15">
        <f>F6*35000</f>
        <v>234220</v>
      </c>
      <c r="H6" s="16"/>
      <c r="I6" s="17"/>
      <c r="J6" s="18"/>
      <c r="K6" s="18"/>
      <c r="L6" s="19"/>
      <c r="M6" s="18"/>
      <c r="N6" s="18"/>
      <c r="O6" s="18"/>
    </row>
    <row r="7" spans="1:15" ht="14.4" x14ac:dyDescent="0.3">
      <c r="A7" s="10">
        <v>2</v>
      </c>
      <c r="B7" s="11" t="s">
        <v>21</v>
      </c>
      <c r="C7" s="12" t="s">
        <v>22</v>
      </c>
      <c r="D7" s="13" t="s">
        <v>20</v>
      </c>
      <c r="E7" s="13" t="s">
        <v>20</v>
      </c>
      <c r="F7" s="20">
        <f>'[1]2024 REKAP'!$M$8</f>
        <v>12.74</v>
      </c>
      <c r="G7" s="15">
        <f t="shared" ref="G7:G12" si="0">F7*35000</f>
        <v>445900</v>
      </c>
      <c r="H7" s="16"/>
      <c r="I7" s="17"/>
      <c r="J7" s="18"/>
      <c r="K7" s="18"/>
      <c r="L7" s="21">
        <v>5.78</v>
      </c>
      <c r="M7" s="15">
        <f>L7*35000*1000</f>
        <v>202300000</v>
      </c>
      <c r="N7" s="22">
        <v>61.25</v>
      </c>
      <c r="O7" s="15">
        <f>N7*70000*1000</f>
        <v>4287500000</v>
      </c>
    </row>
    <row r="8" spans="1:15" ht="14.4" x14ac:dyDescent="0.3">
      <c r="A8" s="10">
        <v>3</v>
      </c>
      <c r="B8" s="11" t="s">
        <v>23</v>
      </c>
      <c r="C8" s="12" t="s">
        <v>24</v>
      </c>
      <c r="D8" s="13" t="s">
        <v>20</v>
      </c>
      <c r="E8" s="13" t="s">
        <v>20</v>
      </c>
      <c r="F8" s="23">
        <f>'[1]2024 REKAP'!$M$9</f>
        <v>3.9579999999999997</v>
      </c>
      <c r="G8" s="15">
        <f t="shared" si="0"/>
        <v>138530</v>
      </c>
      <c r="H8" s="24" t="s">
        <v>20</v>
      </c>
      <c r="I8" s="24" t="s">
        <v>20</v>
      </c>
      <c r="J8" s="18"/>
      <c r="K8" s="18"/>
      <c r="L8" s="25"/>
      <c r="M8" s="18"/>
      <c r="N8" s="18"/>
      <c r="O8" s="18"/>
    </row>
    <row r="9" spans="1:15" ht="14.4" x14ac:dyDescent="0.3">
      <c r="A9" s="10">
        <v>4</v>
      </c>
      <c r="B9" s="11" t="s">
        <v>25</v>
      </c>
      <c r="C9" s="12" t="s">
        <v>26</v>
      </c>
      <c r="D9" s="13" t="s">
        <v>20</v>
      </c>
      <c r="E9" s="13" t="s">
        <v>20</v>
      </c>
      <c r="F9" s="14">
        <f>'[1]2024 REKAP'!$M$10</f>
        <v>72.824999999999989</v>
      </c>
      <c r="G9" s="15">
        <f t="shared" si="0"/>
        <v>2548874.9999999995</v>
      </c>
      <c r="H9" s="22">
        <v>6.29</v>
      </c>
      <c r="I9" s="26">
        <f>H9*25000*1000</f>
        <v>157250000</v>
      </c>
      <c r="J9" s="18"/>
      <c r="K9" s="18"/>
      <c r="L9" s="27"/>
      <c r="M9" s="15"/>
      <c r="N9" s="18">
        <v>7.56</v>
      </c>
      <c r="O9" s="28">
        <f>N9*70000*1000</f>
        <v>529200000</v>
      </c>
    </row>
    <row r="10" spans="1:15" ht="14.4" x14ac:dyDescent="0.3">
      <c r="A10" s="10">
        <v>5</v>
      </c>
      <c r="B10" s="11" t="s">
        <v>27</v>
      </c>
      <c r="C10" s="12" t="s">
        <v>28</v>
      </c>
      <c r="D10" s="13" t="s">
        <v>20</v>
      </c>
      <c r="E10" s="13" t="s">
        <v>20</v>
      </c>
      <c r="F10" s="14">
        <f>'[1]2024 REKAP'!$M$11</f>
        <v>46.055</v>
      </c>
      <c r="G10" s="15">
        <f t="shared" si="0"/>
        <v>1611925</v>
      </c>
      <c r="H10" s="24" t="s">
        <v>20</v>
      </c>
      <c r="I10" s="24" t="s">
        <v>20</v>
      </c>
      <c r="J10" s="18"/>
      <c r="K10" s="18"/>
      <c r="L10" s="25"/>
      <c r="M10" s="18"/>
      <c r="N10" s="18"/>
      <c r="O10" s="18"/>
    </row>
    <row r="11" spans="1:15" ht="14.4" x14ac:dyDescent="0.3">
      <c r="A11" s="10">
        <v>6</v>
      </c>
      <c r="B11" s="11" t="s">
        <v>29</v>
      </c>
      <c r="C11" s="12" t="s">
        <v>30</v>
      </c>
      <c r="D11" s="13" t="s">
        <v>20</v>
      </c>
      <c r="E11" s="13" t="s">
        <v>20</v>
      </c>
      <c r="F11" s="14">
        <f>'[1]2024 REKAP'!$M$12</f>
        <v>65.724999999999994</v>
      </c>
      <c r="G11" s="15">
        <f t="shared" si="0"/>
        <v>2300375</v>
      </c>
      <c r="H11" s="24" t="s">
        <v>20</v>
      </c>
      <c r="I11" s="24" t="s">
        <v>20</v>
      </c>
      <c r="J11" s="18"/>
      <c r="K11" s="18"/>
      <c r="L11" s="19"/>
      <c r="M11" s="18"/>
      <c r="N11" s="18"/>
      <c r="O11" s="18"/>
    </row>
    <row r="12" spans="1:15" ht="14.4" x14ac:dyDescent="0.3">
      <c r="A12" s="10">
        <v>7</v>
      </c>
      <c r="B12" s="11" t="s">
        <v>31</v>
      </c>
      <c r="C12" s="12" t="s">
        <v>32</v>
      </c>
      <c r="D12" s="13" t="s">
        <v>20</v>
      </c>
      <c r="E12" s="13" t="s">
        <v>20</v>
      </c>
      <c r="F12" s="14">
        <f>'[1]2024 REKAP'!$M$13</f>
        <v>52.8</v>
      </c>
      <c r="G12" s="15">
        <f t="shared" si="0"/>
        <v>1848000</v>
      </c>
      <c r="H12" s="24" t="s">
        <v>20</v>
      </c>
      <c r="I12" s="24" t="s">
        <v>20</v>
      </c>
      <c r="J12" s="18"/>
      <c r="K12" s="18"/>
      <c r="L12" s="19"/>
      <c r="M12" s="18"/>
      <c r="N12" s="18"/>
      <c r="O12" s="18"/>
    </row>
    <row r="13" spans="1:15" ht="14.4" x14ac:dyDescent="0.3">
      <c r="A13" s="10">
        <v>8</v>
      </c>
      <c r="B13" s="11" t="s">
        <v>33</v>
      </c>
      <c r="C13" s="12" t="s">
        <v>34</v>
      </c>
      <c r="D13" s="13" t="s">
        <v>20</v>
      </c>
      <c r="E13" s="13" t="s">
        <v>20</v>
      </c>
      <c r="F13" s="14">
        <f>'[1]2024 REKAP'!$M$14</f>
        <v>1.5</v>
      </c>
      <c r="G13" s="15">
        <f>F13*35000</f>
        <v>52500</v>
      </c>
      <c r="H13" s="28">
        <v>3.16</v>
      </c>
      <c r="I13" s="17">
        <f>H13*25000*1000</f>
        <v>79000000</v>
      </c>
      <c r="J13" s="29">
        <v>2526.91</v>
      </c>
      <c r="K13" s="15">
        <f>J13*70000*1000</f>
        <v>176883700000</v>
      </c>
      <c r="L13" s="29"/>
      <c r="M13" s="18"/>
      <c r="N13" s="21"/>
      <c r="O13" s="15"/>
    </row>
    <row r="14" spans="1:15" x14ac:dyDescent="0.2">
      <c r="A14" s="30" t="s">
        <v>35</v>
      </c>
      <c r="B14" s="30"/>
      <c r="C14" s="30"/>
      <c r="D14" s="31">
        <f>SUM(D6:D13)</f>
        <v>0</v>
      </c>
      <c r="E14" s="31">
        <f t="shared" ref="E14:O14" si="1">SUM(E6:E13)</f>
        <v>0</v>
      </c>
      <c r="F14" s="31">
        <f t="shared" si="1"/>
        <v>262.29499999999996</v>
      </c>
      <c r="G14" s="31">
        <f t="shared" si="1"/>
        <v>9180325</v>
      </c>
      <c r="H14" s="31">
        <f t="shared" si="1"/>
        <v>9.4499999999999993</v>
      </c>
      <c r="I14" s="31">
        <f t="shared" si="1"/>
        <v>236250000</v>
      </c>
      <c r="J14" s="31">
        <f t="shared" si="1"/>
        <v>2526.91</v>
      </c>
      <c r="K14" s="31">
        <f t="shared" si="1"/>
        <v>176883700000</v>
      </c>
      <c r="L14" s="31">
        <f t="shared" si="1"/>
        <v>5.78</v>
      </c>
      <c r="M14" s="31">
        <f t="shared" si="1"/>
        <v>202300000</v>
      </c>
      <c r="N14" s="31">
        <f t="shared" si="1"/>
        <v>68.81</v>
      </c>
      <c r="O14" s="31">
        <f t="shared" si="1"/>
        <v>4816700000</v>
      </c>
    </row>
  </sheetData>
  <mergeCells count="3">
    <mergeCell ref="A1:O1"/>
    <mergeCell ref="A2:O2"/>
    <mergeCell ref="A3:O3"/>
  </mergeCells>
  <pageMargins left="0.70866141732283472" right="1.4960629921259843" top="0.74803149606299213" bottom="0.74803149606299213" header="0.31496062992125984" footer="0.31496062992125984"/>
  <pageSetup paperSize="5" scale="61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</vt:lpstr>
      <vt:lpstr>'8'!Print_Area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dcterms:created xsi:type="dcterms:W3CDTF">2025-03-12T07:46:28Z</dcterms:created>
  <dcterms:modified xsi:type="dcterms:W3CDTF">2025-03-12T07:46:32Z</dcterms:modified>
</cp:coreProperties>
</file>