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I PERPUSTAKAAN\Documents\DATA BUKU PERPUSTAKAAN\"/>
    </mc:Choice>
  </mc:AlternateContent>
  <xr:revisionPtr revIDLastSave="0" documentId="13_ncr:1_{4B179E75-7819-4E7B-819B-24B935FBF2E9}" xr6:coauthVersionLast="47" xr6:coauthVersionMax="47" xr10:uidLastSave="{00000000-0000-0000-0000-000000000000}"/>
  <bookViews>
    <workbookView xWindow="-120" yWindow="-120" windowWidth="29040" windowHeight="15720" firstSheet="8" activeTab="9" xr2:uid="{CECB04B2-1B43-4714-906E-EA20FAD4BA23}"/>
  </bookViews>
  <sheets>
    <sheet name="data pengunjung" sheetId="1" r:id="rId1"/>
    <sheet name="jumlah pengunjung tahun 2019" sheetId="3" r:id="rId2"/>
    <sheet name="jumlah pengunjung tahun 2020" sheetId="4" r:id="rId3"/>
    <sheet name="jumlah pengunjung tahun 2021" sheetId="2" r:id="rId4"/>
    <sheet name="jumlah pengunjung tahun 2022" sheetId="6" r:id="rId5"/>
    <sheet name="jumlah pengunjung tahun 2023" sheetId="5" r:id="rId6"/>
    <sheet name="jumlah pengunjung pelajar th 22" sheetId="7" r:id="rId7"/>
    <sheet name="jumlah pengunjung pelajar th 23" sheetId="8" r:id="rId8"/>
    <sheet name="jumlah pengunjung tahun 2024" sheetId="10" r:id="rId9"/>
    <sheet name="DATA JUMLAH PENGUNJUNG" sheetId="11" r:id="rId10"/>
    <sheet name="data peminjaman buku" sheetId="12" r:id="rId11"/>
    <sheet name="DATA JUMLAH ANGGOTA" sheetId="13" r:id="rId12"/>
  </sheets>
  <definedNames>
    <definedName name="_xlnm.Print_Area" localSheetId="11">'DATA JUMLAH ANGGOTA'!$A$1:$K$32</definedName>
    <definedName name="_xlnm.Print_Area" localSheetId="9">'DATA JUMLAH PENGUNJUNG'!$A$1:$H$34</definedName>
    <definedName name="_xlnm.Print_Area" localSheetId="10">'data peminjaman buku'!$A$1:$J$32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1" l="1"/>
  <c r="F21" i="11"/>
  <c r="E21" i="11"/>
  <c r="D21" i="11"/>
  <c r="H13" i="11"/>
  <c r="Y19" i="10"/>
  <c r="Z18" i="10"/>
  <c r="X19" i="10"/>
  <c r="Z17" i="10"/>
  <c r="Z16" i="10"/>
  <c r="Z15" i="10"/>
  <c r="Z14" i="10"/>
  <c r="Z13" i="10"/>
  <c r="Z12" i="10"/>
  <c r="F20" i="11"/>
  <c r="W19" i="10"/>
  <c r="V19" i="10"/>
  <c r="Z19" i="10" l="1"/>
  <c r="I18" i="12"/>
  <c r="H19" i="12"/>
  <c r="I17" i="12"/>
  <c r="I16" i="12"/>
  <c r="I15" i="12"/>
  <c r="I14" i="12"/>
  <c r="I13" i="12"/>
  <c r="I20" i="13"/>
  <c r="H20" i="13"/>
  <c r="I19" i="13"/>
  <c r="I17" i="13"/>
  <c r="I15" i="13"/>
  <c r="I14" i="13"/>
  <c r="H19" i="11"/>
  <c r="H18" i="11"/>
  <c r="H17" i="11"/>
  <c r="H16" i="11"/>
  <c r="H15" i="11"/>
  <c r="H14" i="11"/>
  <c r="I13" i="13"/>
  <c r="U19" i="10"/>
  <c r="T19" i="10"/>
  <c r="S19" i="10"/>
  <c r="R19" i="10"/>
  <c r="H20" i="11" l="1"/>
  <c r="Q19" i="10"/>
  <c r="P19" i="10"/>
  <c r="O19" i="10"/>
  <c r="N19" i="10"/>
  <c r="Z17" i="5"/>
  <c r="W18" i="5"/>
  <c r="V18" i="5"/>
  <c r="Y18" i="5"/>
  <c r="X18" i="5"/>
  <c r="U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M19" i="10"/>
  <c r="L19" i="10"/>
  <c r="B22" i="2"/>
  <c r="B21" i="2"/>
  <c r="C23" i="4"/>
  <c r="C22" i="4"/>
  <c r="G19" i="10"/>
  <c r="K19" i="10"/>
  <c r="J19" i="10"/>
  <c r="I19" i="10"/>
  <c r="H19" i="10"/>
  <c r="F19" i="10"/>
  <c r="G20" i="13"/>
  <c r="F20" i="13"/>
  <c r="E20" i="13"/>
  <c r="D20" i="13"/>
  <c r="C20" i="13"/>
  <c r="I18" i="13"/>
  <c r="I16" i="13"/>
  <c r="C19" i="12"/>
  <c r="I19" i="12" s="1"/>
  <c r="D20" i="11" l="1"/>
  <c r="C20" i="11"/>
  <c r="C21" i="11" s="1"/>
  <c r="B20" i="11"/>
  <c r="E20" i="11"/>
  <c r="E19" i="10"/>
  <c r="B19" i="10"/>
  <c r="C19" i="10"/>
  <c r="D19" i="10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Z15" i="3"/>
  <c r="Z14" i="3"/>
  <c r="Z12" i="3"/>
  <c r="Z17" i="3" s="1"/>
  <c r="B21" i="11" l="1"/>
  <c r="T17" i="8"/>
  <c r="T16" i="8"/>
  <c r="T15" i="8"/>
  <c r="T14" i="8"/>
  <c r="T13" i="8"/>
  <c r="T12" i="8"/>
  <c r="T11" i="8"/>
  <c r="S17" i="8"/>
  <c r="S17" i="7"/>
  <c r="S11" i="7"/>
  <c r="S16" i="7"/>
  <c r="S15" i="7"/>
  <c r="S13" i="7"/>
  <c r="S12" i="7"/>
  <c r="L17" i="7"/>
  <c r="K17" i="7"/>
  <c r="J17" i="7"/>
  <c r="I17" i="7"/>
  <c r="H17" i="7"/>
  <c r="G17" i="7"/>
  <c r="I17" i="8"/>
  <c r="R17" i="8"/>
  <c r="Q17" i="8"/>
  <c r="P17" i="8"/>
  <c r="O17" i="8"/>
  <c r="N17" i="8"/>
  <c r="M17" i="8"/>
  <c r="L17" i="8"/>
  <c r="K17" i="8"/>
  <c r="J17" i="8"/>
  <c r="H17" i="8"/>
  <c r="L27" i="6"/>
  <c r="K27" i="6"/>
  <c r="J27" i="6"/>
  <c r="I27" i="6"/>
  <c r="H27" i="6"/>
  <c r="G27" i="6"/>
  <c r="R17" i="7"/>
  <c r="Q17" i="7"/>
  <c r="P17" i="7"/>
  <c r="O17" i="7"/>
  <c r="N17" i="7"/>
  <c r="M17" i="7"/>
  <c r="F27" i="6"/>
  <c r="E27" i="6"/>
  <c r="D27" i="6"/>
  <c r="C27" i="6"/>
  <c r="B27" i="6"/>
  <c r="M14" i="1"/>
  <c r="K14" i="1"/>
  <c r="I14" i="1"/>
  <c r="G14" i="1"/>
  <c r="E14" i="1"/>
  <c r="C14" i="1"/>
  <c r="Z16" i="5"/>
  <c r="Z15" i="5"/>
  <c r="Z14" i="5"/>
  <c r="Z13" i="5"/>
  <c r="Z12" i="5"/>
  <c r="Z18" i="5" l="1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Z16" i="2"/>
  <c r="Z14" i="2"/>
  <c r="Z13" i="2"/>
  <c r="Z12" i="2"/>
  <c r="Z17" i="2" s="1"/>
  <c r="M15" i="1" l="1"/>
  <c r="M13" i="1"/>
  <c r="M12" i="1"/>
  <c r="M10" i="1"/>
  <c r="M9" i="1"/>
  <c r="K16" i="1"/>
  <c r="M16" i="1" s="1"/>
  <c r="I16" i="1"/>
  <c r="G16" i="1"/>
  <c r="E16" i="1"/>
  <c r="C16" i="1"/>
</calcChain>
</file>

<file path=xl/sharedStrings.xml><?xml version="1.0" encoding="utf-8"?>
<sst xmlns="http://schemas.openxmlformats.org/spreadsheetml/2006/main" count="687" uniqueCount="94">
  <si>
    <t>PEMERINTAH KABUPATEN SUMBAWA BARAT</t>
  </si>
  <si>
    <t>DINAS KEARSIPAN DAN PERPUSTAKAAN</t>
  </si>
  <si>
    <t>Jln. Bung Hatta Komplek KTC No.   Telp/Fax. (0372) 8382050 T A L I W A N G</t>
  </si>
  <si>
    <r>
      <rPr>
        <u/>
        <sz val="11"/>
        <color rgb="FF0462C1"/>
        <rFont val="Calibri"/>
        <family val="2"/>
        <scheme val="minor"/>
      </rPr>
      <t>www. Arpus.sumbawabaratkab.go.id, / Email : Arpusdaksb2004@yahoo.com    (Kode Pos: 84355)</t>
    </r>
  </si>
  <si>
    <t>NO</t>
  </si>
  <si>
    <t>JENIS BUKU</t>
  </si>
  <si>
    <t>TAHUN</t>
  </si>
  <si>
    <t>JUMLAH</t>
  </si>
  <si>
    <t>ANGGOTA</t>
  </si>
  <si>
    <t>PERPUSTAKAAN KELILING</t>
  </si>
  <si>
    <t>PENGUNJUNG PERPUSTAKAAN</t>
  </si>
  <si>
    <t>PEMINJAMAN</t>
  </si>
  <si>
    <t>BUKU YANG DIPINJAM</t>
  </si>
  <si>
    <t>BUKU YANG TELAH DIKEMBALIKAN</t>
  </si>
  <si>
    <t>DATA JUMLAH PENGUNJUNGAN PERPUSTAKAAN TAHUN 2019 S/D 2023</t>
  </si>
  <si>
    <t>-</t>
  </si>
  <si>
    <t>BUKU YANG BELUM DIKEMBALIKAN</t>
  </si>
  <si>
    <t xml:space="preserve">       DINAS KEARSIPAN DAN PERPUSTAKAAN</t>
  </si>
  <si>
    <t>T A L I W A N 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</si>
  <si>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Kode Pos 84355</t>
  </si>
  <si>
    <t>PENGUNJUNG PERPUSTAKAAN KABUPATEN SUMBAWA BARAT</t>
  </si>
  <si>
    <t>PER DESEMBER TAHUN 2021</t>
  </si>
  <si>
    <t>KATEGORI PENGUNJUNG</t>
  </si>
  <si>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</si>
  <si>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</si>
  <si>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</si>
  <si>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</si>
  <si>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</si>
  <si>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</si>
  <si>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</si>
  <si>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</si>
  <si>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</si>
  <si>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OKT</t>
  </si>
  <si>
    <t>NOV</t>
  </si>
  <si>
    <t>DES</t>
  </si>
  <si>
    <t>TOTAL</t>
  </si>
  <si>
    <t>L</t>
  </si>
  <si>
    <t>P</t>
  </si>
  <si>
    <t>PELAJAR</t>
  </si>
  <si>
    <t xml:space="preserve">MAHASISWA </t>
  </si>
  <si>
    <t>PEGAWAI</t>
  </si>
  <si>
    <t>TNI/POLRI</t>
  </si>
  <si>
    <t>UMUM</t>
  </si>
  <si>
    <t>SUB TOTAL</t>
  </si>
  <si>
    <t>TAHUN 2019</t>
  </si>
  <si>
    <t>KATEGORI ANGGOTA</t>
  </si>
  <si>
    <t>JLN . BUNG HATTA KOMPLEKS KTC NO.</t>
  </si>
  <si>
    <t>TAHUN 2020</t>
  </si>
  <si>
    <t xml:space="preserve">Jl. Bung Hatta Kompleks KTC No. </t>
  </si>
  <si>
    <t>TAHUN 2023</t>
  </si>
  <si>
    <t xml:space="preserve"> </t>
  </si>
  <si>
    <t>TAHUN 2022</t>
  </si>
  <si>
    <t>KATEGORI</t>
  </si>
  <si>
    <t>MARET</t>
  </si>
  <si>
    <t>APRIL</t>
  </si>
  <si>
    <t>JUNI</t>
  </si>
  <si>
    <t>JULI</t>
  </si>
  <si>
    <t>PAUD</t>
  </si>
  <si>
    <t>TK</t>
  </si>
  <si>
    <t>SD</t>
  </si>
  <si>
    <t>INKLUSI</t>
  </si>
  <si>
    <t>SMP</t>
  </si>
  <si>
    <t>SMA</t>
  </si>
  <si>
    <t>TAHUN 2024</t>
  </si>
  <si>
    <t>NIP 19621211 199103 008</t>
  </si>
  <si>
    <t>Drs. H. Syamsul Kamil.,MM</t>
  </si>
  <si>
    <t>Kabupaten Sumbawa Barat</t>
  </si>
  <si>
    <t>Kepala Dinas Kearsipan dan Perpustakaan</t>
  </si>
  <si>
    <t>Taliwang</t>
  </si>
  <si>
    <t>POCADI</t>
  </si>
  <si>
    <t>PUSKEL</t>
  </si>
  <si>
    <t>JUMLAH PERSENTESE KENAIKAN PERTAHUN</t>
  </si>
  <si>
    <t>Drs. Ibrahim</t>
  </si>
  <si>
    <t>NIP 19661231 199303 1 173</t>
  </si>
  <si>
    <t xml:space="preserve"> jumlah pengunjung/ jumlah penduduk x 100 %</t>
  </si>
  <si>
    <t xml:space="preserve">                            Kabupaten Sumbawa Barat</t>
  </si>
  <si>
    <t xml:space="preserve">                           Kepala Dinas Kearsipan dan Perpustakaan</t>
  </si>
  <si>
    <t>Kode Pos : 84355</t>
  </si>
  <si>
    <t>Kode Pos 84355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</si>
  <si>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</si>
  <si>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>NIP 19661232 199303 1 173</t>
  </si>
  <si>
    <t xml:space="preserve">REKAPITULASI JUMLAH PENGUNJUNG KABUPATEN SUMBAWA BARAT </t>
  </si>
  <si>
    <t>REKAPITULASI JUMLAH ANGGOTA PERPUSTAKAAN KABUPATEN SUMBAWA BARAT</t>
  </si>
  <si>
    <t>REKAPITULASI PEMINJAMAN BUKU PERPUSTAKAAN KABUPATEN SUMBAWA BARAT</t>
  </si>
  <si>
    <t>MOU</t>
  </si>
  <si>
    <t>E-BOOK</t>
  </si>
  <si>
    <t>DARI TAHUN 2019 Sampai TAHUN 2024</t>
  </si>
  <si>
    <t>dari Tahun 2019 Sampai Tahun 2024</t>
  </si>
  <si>
    <t xml:space="preserve">                      Taliwang, 4 Januari 2024</t>
  </si>
  <si>
    <t xml:space="preserve"> Drs. Ibrahim</t>
  </si>
  <si>
    <t xml:space="preserve">             Kepala Dinas Kearsipan dan Perpustakaan</t>
  </si>
  <si>
    <t xml:space="preserve">      Taliwang, 4 Januari 2024</t>
  </si>
  <si>
    <t xml:space="preserve">       Kabupaten Sumbawa Barat</t>
  </si>
  <si>
    <t xml:space="preserve">                            Taliwang,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</si>
</sst>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462C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theme="1"/>
      <name val="Bookman Old Style"/>
      <family val="1"/>
    </font>
    <font>
      <sz val="12"/>
      <color theme="1"/>
      <name val="Tahoma"/>
      <family val="2"/>
    </font>
    <font>
      <b/>
      <sz val="14"/>
      <color theme="1"/>
      <name val="Arial Narrow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ookman Old Style"/>
      <family val="1"/>
    </font>
    <font>
      <b/>
      <sz val="12"/>
      <color theme="1"/>
      <name val="Arial Narrow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1">
    <xf numFmtId="0" fontId="0" fillId="0" borderId="0" xfId="0"/>
    <xf numFmtId="1" fontId="5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4" fillId="0" borderId="13" xfId="0" applyFont="1" applyBorder="1"/>
    <xf numFmtId="0" fontId="14" fillId="0" borderId="13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4" fillId="0" borderId="13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7" fillId="0" borderId="13" xfId="0" applyFont="1" applyBorder="1"/>
    <xf numFmtId="0" fontId="0" fillId="0" borderId="0" xfId="0" quotePrefix="1" applyAlignment="1">
      <alignment horizontal="center" vertical="center"/>
    </xf>
    <xf numFmtId="3" fontId="0" fillId="0" borderId="13" xfId="0" applyNumberForma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14" fillId="0" borderId="13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horizontal="left" vertical="center" indent="9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4" fillId="0" borderId="13" xfId="0" quotePrefix="1" applyNumberFormat="1" applyFont="1" applyBorder="1" applyAlignment="1">
      <alignment horizontal="center" vertical="center"/>
    </xf>
    <xf numFmtId="0" fontId="15" fillId="0" borderId="13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 shrinkToFit="1"/>
    </xf>
    <xf numFmtId="164" fontId="5" fillId="0" borderId="3" xfId="0" quotePrefix="1" applyNumberFormat="1" applyFont="1" applyBorder="1" applyAlignment="1">
      <alignment horizontal="center" vertical="center" shrinkToFit="1"/>
    </xf>
    <xf numFmtId="164" fontId="5" fillId="0" borderId="5" xfId="0" quotePrefix="1" applyNumberFormat="1" applyFont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14" xfId="0" applyNumberFormat="1" applyFont="1" applyBorder="1" applyAlignment="1">
      <alignment horizontal="center" vertical="center" shrinkToFit="1"/>
    </xf>
    <xf numFmtId="1" fontId="4" fillId="0" borderId="15" xfId="0" applyNumberFormat="1" applyFont="1" applyBorder="1" applyAlignment="1">
      <alignment horizontal="center" vertical="center" shrinkToFit="1"/>
    </xf>
    <xf numFmtId="3" fontId="4" fillId="0" borderId="4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center" vertical="center" shrinkToFit="1"/>
    </xf>
    <xf numFmtId="3" fontId="5" fillId="0" borderId="3" xfId="0" quotePrefix="1" applyNumberFormat="1" applyFont="1" applyBorder="1" applyAlignment="1">
      <alignment horizontal="center" vertical="center" shrinkToFit="1"/>
    </xf>
    <xf numFmtId="3" fontId="5" fillId="0" borderId="5" xfId="0" quotePrefix="1" applyNumberFormat="1" applyFont="1" applyBorder="1" applyAlignment="1">
      <alignment horizontal="center" vertical="center" shrinkToFit="1"/>
    </xf>
    <xf numFmtId="3" fontId="5" fillId="0" borderId="3" xfId="0" quotePrefix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1" fontId="5" fillId="0" borderId="3" xfId="0" quotePrefix="1" applyNumberFormat="1" applyFont="1" applyBorder="1" applyAlignment="1">
      <alignment horizontal="center" vertical="center" shrinkToFit="1"/>
    </xf>
    <xf numFmtId="1" fontId="5" fillId="0" borderId="5" xfId="0" quotePrefix="1" applyNumberFormat="1" applyFont="1" applyBorder="1" applyAlignment="1">
      <alignment horizontal="center" vertical="center" shrinkToFit="1"/>
    </xf>
    <xf numFmtId="3" fontId="5" fillId="0" borderId="3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shrinkToFit="1"/>
    </xf>
    <xf numFmtId="1" fontId="5" fillId="0" borderId="20" xfId="0" quotePrefix="1" applyNumberFormat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9"/>
    </xf>
    <xf numFmtId="0" fontId="18" fillId="0" borderId="0" xfId="0" applyFont="1" applyAlignment="1">
      <alignment horizontal="center"/>
    </xf>
    <xf numFmtId="9" fontId="14" fillId="0" borderId="21" xfId="2" applyFont="1" applyFill="1" applyBorder="1" applyAlignment="1">
      <alignment horizontal="center" vertical="center"/>
    </xf>
    <xf numFmtId="9" fontId="14" fillId="0" borderId="22" xfId="2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 vertical="center"/>
    </xf>
    <xf numFmtId="9" fontId="7" fillId="0" borderId="22" xfId="2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/>
  </cellXfs>
  <cellStyles count="4">
    <cellStyle name="Comma 2" xfId="1" xr:uid="{780D35C3-5849-47C8-8A09-B2B079B66B37}"/>
    <cellStyle name="Comma 3" xfId="3" xr:uid="{CC5ADA11-DBCA-43CD-8319-A5B5BBF126F2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1213993</xdr:colOff>
      <xdr:row>0</xdr:row>
      <xdr:rowOff>57723</xdr:rowOff>
    </xdr:from>
    <xdr:ext cx="757682" cy="694751"/>
    <xdr:pic>
      <xdr:nvPicPr>
        <xdr:cNvPr id="2" name="image1.jpeg">
          <a:extLst>
            <a:ext uri="{FF2B5EF4-FFF2-40B4-BE49-F238E27FC236}">
              <a16:creationId xmlns:a16="http://schemas.microsoft.com/office/drawing/2014/main" id="{276EA2B6-EFC9-4871-8FCE-AAAB4CCF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218" y="57723"/>
          <a:ext cx="757682" cy="69475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853369</xdr:colOff>
      <xdr:row>1</xdr:row>
      <xdr:rowOff>57150</xdr:rowOff>
    </xdr:from>
    <xdr:to>
      <xdr:col>3</xdr:col>
      <xdr:colOff>1870075</xdr:colOff>
      <xdr:row>4</xdr:row>
      <xdr:rowOff>3175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5CBF32E7-EB34-4912-AB24-1B510B14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68194" y="247650"/>
          <a:ext cx="1016706" cy="727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1047750</xdr:colOff>
      <xdr:row>1</xdr:row>
      <xdr:rowOff>31750</xdr:rowOff>
    </xdr:from>
    <xdr:to>
      <xdr:col>0</xdr:col>
      <xdr:colOff>1999276</xdr:colOff>
      <xdr:row>4</xdr:row>
      <xdr:rowOff>82143</xdr:rowOff>
    </xdr:to>
    <xdr:pic>
      <xdr:nvPicPr>
        <xdr:cNvPr id="4" name="Picture 3" descr="Logo%20Sumbawa%20Barat">
          <a:extLst>
            <a:ext uri="{FF2B5EF4-FFF2-40B4-BE49-F238E27FC236}">
              <a16:creationId xmlns:a16="http://schemas.microsoft.com/office/drawing/2014/main" id="{D3A3645D-0709-4D5D-9F38-CE5BA09E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222250"/>
          <a:ext cx="951526" cy="8282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64213</xdr:colOff>
      <xdr:row>6</xdr:row>
      <xdr:rowOff>32107</xdr:rowOff>
    </xdr:from>
    <xdr:to>
      <xdr:col>7</xdr:col>
      <xdr:colOff>2493624</xdr:colOff>
      <xdr:row>6</xdr:row>
      <xdr:rowOff>32107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8E9781A-522C-CF44-9357-6C82E2FA1758}"/>
            </a:ext>
          </a:extLst>
        </xdr:cNvPr>
        <xdr:cNvCxnSpPr/>
      </xdr:nvCxnSpPr>
      <xdr:spPr>
        <a:xfrm flipH="1">
          <a:off x="64213" y="1423399"/>
          <a:ext cx="9460787" cy="0"/>
        </a:xfrm>
        <a:prstGeom prst="line">
          <a:avLst/>
        </a:prstGeom>
        <a:ln w="41275" cmpd="thinThick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599096</xdr:colOff>
      <xdr:row>0</xdr:row>
      <xdr:rowOff>176593</xdr:rowOff>
    </xdr:from>
    <xdr:to>
      <xdr:col>1</xdr:col>
      <xdr:colOff>940594</xdr:colOff>
      <xdr:row>4</xdr:row>
      <xdr:rowOff>30957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ECE7C330-2938-44E2-8191-B1F913767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9096" y="176593"/>
          <a:ext cx="944748" cy="8227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32107</xdr:colOff>
      <xdr:row>6</xdr:row>
      <xdr:rowOff>10702</xdr:rowOff>
    </xdr:from>
    <xdr:to>
      <xdr:col>10</xdr:col>
      <xdr:colOff>10702</xdr:colOff>
      <xdr:row>6</xdr:row>
      <xdr:rowOff>21404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1EF9081-09A5-403D-8987-2DFF5978D8AE}"/>
            </a:ext>
          </a:extLst>
        </xdr:cNvPr>
        <xdr:cNvCxnSpPr/>
      </xdr:nvCxnSpPr>
      <xdr:spPr>
        <a:xfrm flipV="1">
          <a:off x="32107" y="1434101"/>
          <a:ext cx="8379859" cy="10702"/>
        </a:xfrm>
        <a:prstGeom prst="line">
          <a:avLst/>
        </a:prstGeom>
        <a:ln w="57150" cmpd="thinThick">
          <a:solidFill>
            <a:schemeClr val="dk1">
              <a:alpha val="86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355880</xdr:colOff>
      <xdr:row>1</xdr:row>
      <xdr:rowOff>7829</xdr:rowOff>
    </xdr:from>
    <xdr:to>
      <xdr:col>1</xdr:col>
      <xdr:colOff>1099039</xdr:colOff>
      <xdr:row>4</xdr:row>
      <xdr:rowOff>53775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5520C1BE-8330-4893-B510-AF8EC449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968" y="196236"/>
          <a:ext cx="743159" cy="8309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31401</xdr:rowOff>
    </xdr:from>
    <xdr:to>
      <xdr:col>10</xdr:col>
      <xdr:colOff>575687</xdr:colOff>
      <xdr:row>6</xdr:row>
      <xdr:rowOff>47627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A674C75-733F-41E1-B8DB-71348CF413E0}"/>
            </a:ext>
          </a:extLst>
        </xdr:cNvPr>
        <xdr:cNvCxnSpPr/>
      </xdr:nvCxnSpPr>
      <xdr:spPr>
        <a:xfrm flipV="1">
          <a:off x="0" y="1465385"/>
          <a:ext cx="8865577" cy="16226"/>
        </a:xfrm>
        <a:prstGeom prst="line">
          <a:avLst/>
        </a:prstGeom>
        <a:ln w="41275" cmpd="thinThick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1603375</xdr:colOff>
      <xdr:row>1</xdr:row>
      <xdr:rowOff>115578</xdr:rowOff>
    </xdr:from>
    <xdr:to>
      <xdr:col>4</xdr:col>
      <xdr:colOff>79375</xdr:colOff>
      <xdr:row>4</xdr:row>
      <xdr:rowOff>174625</xdr:rowOff>
    </xdr:to>
    <xdr:pic>
      <xdr:nvPicPr>
        <xdr:cNvPr id="8" name="Picture 7" descr="Logo%20Sumbawa%20Barat">
          <a:extLst>
            <a:ext uri="{FF2B5EF4-FFF2-40B4-BE49-F238E27FC236}">
              <a16:creationId xmlns:a16="http://schemas.microsoft.com/office/drawing/2014/main" id="{AAFFEB99-DF0F-48D6-8904-59682B42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3375" y="353703"/>
          <a:ext cx="1438275" cy="8781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12FA7D7-6B09-4D21-A60B-5903B667CF19}"/>
            </a:ext>
          </a:extLst>
        </xdr:cNvPr>
        <xdr:cNvCxnSpPr/>
      </xdr:nvCxnSpPr>
      <xdr:spPr>
        <a:xfrm flipV="1">
          <a:off x="0" y="1603411"/>
          <a:ext cx="12992100" cy="158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47625</xdr:rowOff>
    </xdr:from>
    <xdr:to>
      <xdr:col>7</xdr:col>
      <xdr:colOff>0</xdr:colOff>
      <xdr:row>4</xdr:row>
      <xdr:rowOff>135247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1D7EB9F1-6C21-45BA-A7B1-DFDF6BA7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238125"/>
          <a:ext cx="1438275" cy="87819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1</xdr:row>
      <xdr:rowOff>115578</xdr:rowOff>
    </xdr:from>
    <xdr:to>
      <xdr:col>4</xdr:col>
      <xdr:colOff>79374</xdr:colOff>
      <xdr:row>4</xdr:row>
      <xdr:rowOff>174625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C928BADF-6A8E-4243-BA99-E0D8BB7D5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49" y="306078"/>
          <a:ext cx="974725" cy="8400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88302E-DC6C-4029-B39A-9F613AA82810}"/>
            </a:ext>
          </a:extLst>
        </xdr:cNvPr>
        <xdr:cNvCxnSpPr/>
      </xdr:nvCxnSpPr>
      <xdr:spPr>
        <a:xfrm flipV="1">
          <a:off x="0" y="1603411"/>
          <a:ext cx="12992100" cy="158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3BD0575-BA8B-4C17-AEF7-211AF21F8F84}"/>
            </a:ext>
          </a:extLst>
        </xdr:cNvPr>
        <xdr:cNvCxnSpPr/>
      </xdr:nvCxnSpPr>
      <xdr:spPr>
        <a:xfrm flipV="1">
          <a:off x="0" y="1603411"/>
          <a:ext cx="13163550" cy="158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</xdr:row>
      <xdr:rowOff>85725</xdr:rowOff>
    </xdr:from>
    <xdr:to>
      <xdr:col>5</xdr:col>
      <xdr:colOff>374650</xdr:colOff>
      <xdr:row>4</xdr:row>
      <xdr:rowOff>144772</xdr:rowOff>
    </xdr:to>
    <xdr:pic>
      <xdr:nvPicPr>
        <xdr:cNvPr id="4" name="Picture 3" descr="Logo%20Sumbawa%20Barat">
          <a:extLst>
            <a:ext uri="{FF2B5EF4-FFF2-40B4-BE49-F238E27FC236}">
              <a16:creationId xmlns:a16="http://schemas.microsoft.com/office/drawing/2014/main" id="{91E5E009-FC77-4A3F-B5C3-04C265E1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276225"/>
          <a:ext cx="1174750" cy="84009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</xdr:row>
      <xdr:rowOff>115578</xdr:rowOff>
    </xdr:from>
    <xdr:to>
      <xdr:col>4</xdr:col>
      <xdr:colOff>79375</xdr:colOff>
      <xdr:row>4</xdr:row>
      <xdr:rowOff>174625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636792EA-0AC3-43E0-913B-B197B5A4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6450" y="306078"/>
          <a:ext cx="1174750" cy="8400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9F0D23A-1567-4D8F-B7B1-BDC2D7F532F6}"/>
            </a:ext>
          </a:extLst>
        </xdr:cNvPr>
        <xdr:cNvCxnSpPr/>
      </xdr:nvCxnSpPr>
      <xdr:spPr>
        <a:xfrm flipV="1">
          <a:off x="0" y="1603411"/>
          <a:ext cx="13163550" cy="158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434A64C-A5F5-407D-B0A6-D9BE974A2FF2}"/>
            </a:ext>
          </a:extLst>
        </xdr:cNvPr>
        <xdr:cNvCxnSpPr/>
      </xdr:nvCxnSpPr>
      <xdr:spPr>
        <a:xfrm flipV="1">
          <a:off x="0" y="1393861"/>
          <a:ext cx="172402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</xdr:row>
      <xdr:rowOff>85725</xdr:rowOff>
    </xdr:from>
    <xdr:to>
      <xdr:col>5</xdr:col>
      <xdr:colOff>374650</xdr:colOff>
      <xdr:row>4</xdr:row>
      <xdr:rowOff>144772</xdr:rowOff>
    </xdr:to>
    <xdr:pic>
      <xdr:nvPicPr>
        <xdr:cNvPr id="5" name="Picture 4" descr="Logo%20Sumbawa%20Barat">
          <a:extLst>
            <a:ext uri="{FF2B5EF4-FFF2-40B4-BE49-F238E27FC236}">
              <a16:creationId xmlns:a16="http://schemas.microsoft.com/office/drawing/2014/main" id="{5D1EA5C1-EAA1-42EB-AC83-ECF1F805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276225"/>
          <a:ext cx="1174750" cy="840097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85725</xdr:rowOff>
    </xdr:from>
    <xdr:to>
      <xdr:col>5</xdr:col>
      <xdr:colOff>374650</xdr:colOff>
      <xdr:row>4</xdr:row>
      <xdr:rowOff>144772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5A415C50-12C4-4C94-BCD0-7CD70EC1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450" y="276225"/>
          <a:ext cx="965200" cy="8400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CCC409-7D42-48D7-BB2A-173FD439C952}"/>
            </a:ext>
          </a:extLst>
        </xdr:cNvPr>
        <xdr:cNvCxnSpPr/>
      </xdr:nvCxnSpPr>
      <xdr:spPr>
        <a:xfrm flipV="1">
          <a:off x="0" y="1393861"/>
          <a:ext cx="168783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484248</xdr:colOff>
      <xdr:row>1</xdr:row>
      <xdr:rowOff>1277</xdr:rowOff>
    </xdr:from>
    <xdr:to>
      <xdr:col>7</xdr:col>
      <xdr:colOff>222250</xdr:colOff>
      <xdr:row>5</xdr:row>
      <xdr:rowOff>104774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22C515E2-020F-4F27-8404-E01B9306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7648" y="201302"/>
          <a:ext cx="957202" cy="9035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9553648-F19E-45CA-B794-57E2F3112230}"/>
            </a:ext>
          </a:extLst>
        </xdr:cNvPr>
        <xdr:cNvCxnSpPr/>
      </xdr:nvCxnSpPr>
      <xdr:spPr>
        <a:xfrm flipV="1">
          <a:off x="0" y="1393861"/>
          <a:ext cx="170878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1EAE-AE43-4AEC-8250-70269963209E}">
  <dimension ref="A1:N16"/>
  <sheetViews>
    <sheetView topLeftCell="A13" workbookViewId="0">
      <selection activeCell="L19" sqref="L19"/>
    </sheetView>
  </sheetViews>
  <sheetFormatPr defaultRowHeight="15" x14ac:dyDescent="0.25"/>
  <cols>
    <col min="1" max="1" width="4.140625" customWidth="1"/>
    <col min="2" max="2" width="33.85546875" customWidth="1"/>
    <col min="4" max="4" width="13.5703125" customWidth="1"/>
    <col min="6" max="6" width="10.85546875" customWidth="1"/>
  </cols>
  <sheetData>
    <row r="1" spans="1:14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x14ac:dyDescent="0.2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8.5" customHeight="1" x14ac:dyDescent="0.2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60" customHeight="1" x14ac:dyDescent="0.25">
      <c r="A5" s="67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24.75" customHeight="1" x14ac:dyDescent="0.25">
      <c r="A6" s="68" t="s">
        <v>4</v>
      </c>
      <c r="B6" s="68" t="s">
        <v>5</v>
      </c>
      <c r="C6" s="71" t="s">
        <v>6</v>
      </c>
      <c r="D6" s="72"/>
      <c r="E6" s="72"/>
      <c r="F6" s="72"/>
      <c r="G6" s="72"/>
      <c r="H6" s="72"/>
      <c r="I6" s="72"/>
      <c r="J6" s="72"/>
      <c r="K6" s="72"/>
      <c r="L6" s="73"/>
      <c r="M6" s="54" t="s">
        <v>7</v>
      </c>
      <c r="N6" s="55"/>
    </row>
    <row r="7" spans="1:14" x14ac:dyDescent="0.25">
      <c r="A7" s="69"/>
      <c r="B7" s="69"/>
      <c r="C7" s="78">
        <v>2019</v>
      </c>
      <c r="D7" s="79"/>
      <c r="E7" s="78">
        <v>2020</v>
      </c>
      <c r="F7" s="79"/>
      <c r="G7" s="78">
        <v>2021</v>
      </c>
      <c r="H7" s="79"/>
      <c r="I7" s="78">
        <v>2022</v>
      </c>
      <c r="J7" s="79"/>
      <c r="K7" s="78">
        <v>2023</v>
      </c>
      <c r="L7" s="79"/>
      <c r="M7" s="56"/>
      <c r="N7" s="57"/>
    </row>
    <row r="8" spans="1:14" x14ac:dyDescent="0.25">
      <c r="A8" s="70"/>
      <c r="B8" s="70"/>
      <c r="C8" s="80"/>
      <c r="D8" s="81"/>
      <c r="E8" s="88"/>
      <c r="F8" s="89"/>
      <c r="G8" s="88"/>
      <c r="H8" s="89"/>
      <c r="I8" s="88"/>
      <c r="J8" s="89"/>
      <c r="K8" s="88"/>
      <c r="L8" s="89"/>
      <c r="M8" s="58"/>
      <c r="N8" s="59"/>
    </row>
    <row r="9" spans="1:14" ht="20.25" customHeight="1" x14ac:dyDescent="0.25">
      <c r="A9" s="1">
        <v>1</v>
      </c>
      <c r="B9" s="7" t="s">
        <v>8</v>
      </c>
      <c r="C9" s="60">
        <v>530</v>
      </c>
      <c r="D9" s="61"/>
      <c r="E9" s="101">
        <v>315</v>
      </c>
      <c r="F9" s="91"/>
      <c r="G9" s="95">
        <v>2803</v>
      </c>
      <c r="H9" s="96"/>
      <c r="I9" s="92">
        <v>3195</v>
      </c>
      <c r="J9" s="93"/>
      <c r="K9" s="74">
        <v>379</v>
      </c>
      <c r="L9" s="75"/>
      <c r="M9" s="84">
        <f>SUM(C9:L9)</f>
        <v>7222</v>
      </c>
      <c r="N9" s="85"/>
    </row>
    <row r="10" spans="1:14" ht="24.75" customHeight="1" x14ac:dyDescent="0.25">
      <c r="A10" s="1">
        <v>2</v>
      </c>
      <c r="B10" s="2" t="s">
        <v>10</v>
      </c>
      <c r="C10" s="62">
        <v>11437</v>
      </c>
      <c r="D10" s="63"/>
      <c r="E10" s="84">
        <v>4993</v>
      </c>
      <c r="F10" s="85"/>
      <c r="G10" s="84">
        <v>4372</v>
      </c>
      <c r="H10" s="85"/>
      <c r="I10" s="84">
        <v>5290</v>
      </c>
      <c r="J10" s="85"/>
      <c r="K10" s="84">
        <v>6802</v>
      </c>
      <c r="L10" s="85"/>
      <c r="M10" s="95">
        <f>SUM(C10:L10)</f>
        <v>32894</v>
      </c>
      <c r="N10" s="96"/>
    </row>
    <row r="11" spans="1:14" ht="24.75" customHeight="1" x14ac:dyDescent="0.25">
      <c r="A11" s="1">
        <v>3</v>
      </c>
      <c r="B11" s="2" t="s">
        <v>9</v>
      </c>
      <c r="C11" s="95">
        <v>9066</v>
      </c>
      <c r="D11" s="96"/>
      <c r="E11" s="90" t="s">
        <v>15</v>
      </c>
      <c r="F11" s="75"/>
      <c r="G11" s="94" t="s">
        <v>15</v>
      </c>
      <c r="H11" s="87"/>
      <c r="I11" s="94" t="s">
        <v>15</v>
      </c>
      <c r="J11" s="87"/>
      <c r="K11" s="76" t="s">
        <v>15</v>
      </c>
      <c r="L11" s="77"/>
      <c r="M11" s="95">
        <v>9066</v>
      </c>
      <c r="N11" s="96"/>
    </row>
    <row r="12" spans="1:14" ht="26.25" customHeight="1" x14ac:dyDescent="0.25">
      <c r="A12" s="1">
        <v>4</v>
      </c>
      <c r="B12" s="2" t="s">
        <v>11</v>
      </c>
      <c r="C12" s="74">
        <v>898</v>
      </c>
      <c r="D12" s="75"/>
      <c r="E12" s="92">
        <v>1078</v>
      </c>
      <c r="F12" s="93"/>
      <c r="G12" s="95">
        <v>1270</v>
      </c>
      <c r="H12" s="96"/>
      <c r="I12" s="92">
        <v>1020</v>
      </c>
      <c r="J12" s="93"/>
      <c r="K12" s="74">
        <v>2565</v>
      </c>
      <c r="L12" s="75"/>
      <c r="M12" s="95">
        <f>SUM(C12:L12)</f>
        <v>6831</v>
      </c>
      <c r="N12" s="96"/>
    </row>
    <row r="13" spans="1:14" ht="21.75" customHeight="1" x14ac:dyDescent="0.25">
      <c r="A13" s="3">
        <v>5</v>
      </c>
      <c r="B13" s="4" t="s">
        <v>12</v>
      </c>
      <c r="C13" s="98">
        <v>934</v>
      </c>
      <c r="D13" s="87"/>
      <c r="E13" s="95">
        <v>1069</v>
      </c>
      <c r="F13" s="96"/>
      <c r="G13" s="95">
        <v>1251</v>
      </c>
      <c r="H13" s="96"/>
      <c r="I13" s="95">
        <v>1116</v>
      </c>
      <c r="J13" s="96"/>
      <c r="K13" s="74">
        <v>2863</v>
      </c>
      <c r="L13" s="75"/>
      <c r="M13" s="94">
        <f>SUM(C13:L13)</f>
        <v>7233</v>
      </c>
      <c r="N13" s="102"/>
    </row>
    <row r="14" spans="1:14" ht="26.25" customHeight="1" x14ac:dyDescent="0.25">
      <c r="A14" s="5">
        <v>6</v>
      </c>
      <c r="B14" s="6" t="s">
        <v>13</v>
      </c>
      <c r="C14" s="99">
        <f>C13-C15</f>
        <v>829</v>
      </c>
      <c r="D14" s="87"/>
      <c r="E14" s="86">
        <f>E13-E15</f>
        <v>971</v>
      </c>
      <c r="F14" s="87"/>
      <c r="G14" s="86">
        <f>G13-G15</f>
        <v>1088</v>
      </c>
      <c r="H14" s="87"/>
      <c r="I14" s="86">
        <f>I13-I15</f>
        <v>1040</v>
      </c>
      <c r="J14" s="87"/>
      <c r="K14" s="90">
        <f>K13-K15</f>
        <v>2615</v>
      </c>
      <c r="L14" s="91"/>
      <c r="M14" s="94">
        <f>M13-M15</f>
        <v>6543</v>
      </c>
      <c r="N14" s="102"/>
    </row>
    <row r="15" spans="1:14" ht="19.5" customHeight="1" x14ac:dyDescent="0.25">
      <c r="A15" s="5">
        <v>7</v>
      </c>
      <c r="B15" s="6" t="s">
        <v>16</v>
      </c>
      <c r="C15" s="97">
        <v>105</v>
      </c>
      <c r="D15" s="87"/>
      <c r="E15" s="98">
        <v>98</v>
      </c>
      <c r="F15" s="87"/>
      <c r="G15" s="98">
        <v>163</v>
      </c>
      <c r="H15" s="87"/>
      <c r="I15" s="98">
        <v>76</v>
      </c>
      <c r="J15" s="87"/>
      <c r="K15" s="90">
        <v>248</v>
      </c>
      <c r="L15" s="91"/>
      <c r="M15" s="94">
        <f>SUM(C15:L15)</f>
        <v>690</v>
      </c>
      <c r="N15" s="102"/>
    </row>
    <row r="16" spans="1:14" ht="22.5" customHeight="1" x14ac:dyDescent="0.25">
      <c r="A16" s="64" t="s">
        <v>7</v>
      </c>
      <c r="B16" s="64"/>
      <c r="C16" s="82">
        <f>SUM(C9:D13:C15)</f>
        <v>23799</v>
      </c>
      <c r="D16" s="83"/>
      <c r="E16" s="100">
        <f>SUM(E9:F10:E12:F13:E15)</f>
        <v>8524</v>
      </c>
      <c r="F16" s="83"/>
      <c r="G16" s="100">
        <f>SUM(G9:H10:G12:H13:G15)</f>
        <v>10947</v>
      </c>
      <c r="H16" s="83"/>
      <c r="I16" s="100">
        <f>SUM(I9:J10:I12:J14:I15)</f>
        <v>11737</v>
      </c>
      <c r="J16" s="83"/>
      <c r="K16" s="100">
        <f>SUM(K9:L10:K12:L13:K15)</f>
        <v>15472</v>
      </c>
      <c r="L16" s="83"/>
      <c r="M16" s="100">
        <f>SUM(C16:L16)</f>
        <v>70479</v>
      </c>
      <c r="N16" s="83"/>
    </row>
  </sheetData>
  <mergeCells count="63">
    <mergeCell ref="I15:J15"/>
    <mergeCell ref="I16:J16"/>
    <mergeCell ref="M15:N15"/>
    <mergeCell ref="M16:N16"/>
    <mergeCell ref="M9:N9"/>
    <mergeCell ref="M10:N10"/>
    <mergeCell ref="M11:N11"/>
    <mergeCell ref="M12:N12"/>
    <mergeCell ref="M13:N13"/>
    <mergeCell ref="M14:N14"/>
    <mergeCell ref="K16:L16"/>
    <mergeCell ref="K15:L15"/>
    <mergeCell ref="E16:F16"/>
    <mergeCell ref="G9:H9"/>
    <mergeCell ref="G10:H10"/>
    <mergeCell ref="G11:H11"/>
    <mergeCell ref="G12:H12"/>
    <mergeCell ref="G13:H13"/>
    <mergeCell ref="G14:H14"/>
    <mergeCell ref="G15:H15"/>
    <mergeCell ref="G16:H16"/>
    <mergeCell ref="E9:F9"/>
    <mergeCell ref="E10:F10"/>
    <mergeCell ref="C11:D11"/>
    <mergeCell ref="C12:D12"/>
    <mergeCell ref="C13:D13"/>
    <mergeCell ref="C14:D14"/>
    <mergeCell ref="E15:F15"/>
    <mergeCell ref="E11:F11"/>
    <mergeCell ref="E12:F12"/>
    <mergeCell ref="E13:F13"/>
    <mergeCell ref="C16:D16"/>
    <mergeCell ref="K9:L9"/>
    <mergeCell ref="K10:L10"/>
    <mergeCell ref="E14:F14"/>
    <mergeCell ref="E7:F8"/>
    <mergeCell ref="G7:H8"/>
    <mergeCell ref="I7:J8"/>
    <mergeCell ref="K7:L8"/>
    <mergeCell ref="K14:L14"/>
    <mergeCell ref="I9:J9"/>
    <mergeCell ref="I10:J10"/>
    <mergeCell ref="I11:J11"/>
    <mergeCell ref="I12:J12"/>
    <mergeCell ref="I13:J13"/>
    <mergeCell ref="I14:J14"/>
    <mergeCell ref="C15:D15"/>
    <mergeCell ref="M6:N8"/>
    <mergeCell ref="C9:D9"/>
    <mergeCell ref="C10:D10"/>
    <mergeCell ref="A16:B16"/>
    <mergeCell ref="A1:N1"/>
    <mergeCell ref="A2:N2"/>
    <mergeCell ref="A3:N3"/>
    <mergeCell ref="A4:N4"/>
    <mergeCell ref="A5:N5"/>
    <mergeCell ref="A6:A8"/>
    <mergeCell ref="B6:B8"/>
    <mergeCell ref="C6:L6"/>
    <mergeCell ref="K12:L12"/>
    <mergeCell ref="K11:L11"/>
    <mergeCell ref="K13:L13"/>
    <mergeCell ref="C7:D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3E4C-6C4D-4945-A7E2-33C0D132A404}">
  <dimension ref="A2:U34"/>
  <sheetViews>
    <sheetView tabSelected="1" view="pageBreakPreview" topLeftCell="A4" zoomScale="89" zoomScaleNormal="100" zoomScaleSheetLayoutView="89" workbookViewId="0">
      <selection activeCell="F25" sqref="F25"/>
    </sheetView>
  </sheetViews>
  <sheetFormatPr defaultRowHeight="15" x14ac:dyDescent="0.25"/>
  <cols>
    <col min="1" max="1" width="50" customWidth="1"/>
    <col min="2" max="2" width="14.28515625" customWidth="1"/>
    <col min="6" max="7" width="13.7109375" customWidth="1"/>
    <col min="8" max="8" width="37.5703125" customWidth="1"/>
    <col min="9" max="9" width="9.140625" customWidth="1"/>
    <col min="14" max="14" width="3" customWidth="1"/>
    <col min="15" max="15" width="9.140625" hidden="1" customWidth="1"/>
    <col min="16" max="16" width="2.7109375" hidden="1" customWidth="1"/>
    <col min="17" max="17" width="9.140625" hidden="1" customWidth="1"/>
  </cols>
  <sheetData>
    <row r="2" spans="1:21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x14ac:dyDescent="0.25">
      <c r="B6" s="39"/>
      <c r="C6" s="39"/>
      <c r="D6" s="39"/>
      <c r="E6" s="39"/>
      <c r="F6" s="39"/>
      <c r="G6" s="39"/>
      <c r="H6" s="120" t="s">
        <v>77</v>
      </c>
      <c r="I6" s="120"/>
      <c r="J6" s="120"/>
      <c r="K6" s="120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x14ac:dyDescent="0.25">
      <c r="B7" s="39"/>
      <c r="C7" s="39"/>
      <c r="D7" s="39"/>
      <c r="E7" s="39"/>
      <c r="F7" s="39"/>
      <c r="G7" s="39"/>
      <c r="H7" s="48"/>
      <c r="I7" s="48"/>
      <c r="J7" s="48"/>
      <c r="K7" s="48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21" x14ac:dyDescent="0.35">
      <c r="A8" s="107" t="s">
        <v>81</v>
      </c>
      <c r="B8" s="107"/>
      <c r="C8" s="107"/>
      <c r="D8" s="107"/>
      <c r="E8" s="107"/>
      <c r="F8" s="107"/>
      <c r="G8" s="107"/>
      <c r="H8" s="107"/>
      <c r="I8" s="48"/>
      <c r="J8" s="48"/>
      <c r="K8" s="48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ht="21" x14ac:dyDescent="0.35">
      <c r="A9" s="107" t="s">
        <v>86</v>
      </c>
      <c r="B9" s="107"/>
      <c r="C9" s="107"/>
      <c r="D9" s="107"/>
      <c r="E9" s="107"/>
      <c r="F9" s="107"/>
      <c r="G9" s="107"/>
      <c r="H9" s="10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ht="21" x14ac:dyDescent="0.35">
      <c r="A10" s="34"/>
      <c r="B10" s="34"/>
      <c r="C10" s="34"/>
      <c r="D10" s="34"/>
      <c r="E10" s="34"/>
      <c r="F10" s="34"/>
      <c r="G10" s="34"/>
      <c r="H10" s="34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15.75" customHeight="1" x14ac:dyDescent="0.25">
      <c r="A11" s="118" t="s">
        <v>22</v>
      </c>
      <c r="B11" s="118">
        <v>2019</v>
      </c>
      <c r="C11" s="118">
        <v>2020</v>
      </c>
      <c r="D11" s="118">
        <v>2021</v>
      </c>
      <c r="E11" s="118">
        <v>2022</v>
      </c>
      <c r="F11" s="118">
        <v>2023</v>
      </c>
      <c r="G11" s="118">
        <v>2024</v>
      </c>
      <c r="H11" s="118" t="s">
        <v>43</v>
      </c>
    </row>
    <row r="12" spans="1:21" ht="15.75" customHeight="1" x14ac:dyDescent="0.25">
      <c r="A12" s="119"/>
      <c r="B12" s="119"/>
      <c r="C12" s="119"/>
      <c r="D12" s="119"/>
      <c r="E12" s="119"/>
      <c r="F12" s="119"/>
      <c r="G12" s="119"/>
      <c r="H12" s="119"/>
    </row>
    <row r="13" spans="1:21" ht="27.75" customHeight="1" x14ac:dyDescent="0.25">
      <c r="A13" s="11" t="s">
        <v>38</v>
      </c>
      <c r="B13" s="31">
        <v>1444</v>
      </c>
      <c r="C13" s="31">
        <v>3903</v>
      </c>
      <c r="D13" s="31">
        <v>2970</v>
      </c>
      <c r="E13" s="31">
        <v>1776</v>
      </c>
      <c r="F13" s="31">
        <v>3157</v>
      </c>
      <c r="G13" s="31">
        <v>1441</v>
      </c>
      <c r="H13" s="31">
        <f>SUM(B13:G13)</f>
        <v>14691</v>
      </c>
    </row>
    <row r="14" spans="1:21" ht="27.75" customHeight="1" x14ac:dyDescent="0.25">
      <c r="A14" s="11" t="s">
        <v>39</v>
      </c>
      <c r="B14" s="31">
        <v>86</v>
      </c>
      <c r="C14" s="31">
        <v>379</v>
      </c>
      <c r="D14" s="31">
        <v>596</v>
      </c>
      <c r="E14" s="31">
        <v>1777</v>
      </c>
      <c r="F14" s="31">
        <v>1346</v>
      </c>
      <c r="G14" s="31">
        <v>1245</v>
      </c>
      <c r="H14" s="31">
        <f t="shared" ref="H13:H17" si="0">SUM(B14:G14)</f>
        <v>5429</v>
      </c>
    </row>
    <row r="15" spans="1:21" ht="27.75" customHeight="1" x14ac:dyDescent="0.25">
      <c r="A15" s="11" t="s">
        <v>40</v>
      </c>
      <c r="B15" s="31">
        <v>371</v>
      </c>
      <c r="C15" s="31">
        <v>374</v>
      </c>
      <c r="D15" s="31">
        <v>409</v>
      </c>
      <c r="E15" s="31">
        <v>1277</v>
      </c>
      <c r="F15" s="31">
        <v>1082</v>
      </c>
      <c r="G15" s="31">
        <v>1258</v>
      </c>
      <c r="H15" s="31">
        <f t="shared" si="0"/>
        <v>4771</v>
      </c>
    </row>
    <row r="16" spans="1:21" ht="27.75" customHeight="1" x14ac:dyDescent="0.25">
      <c r="A16" s="11" t="s">
        <v>41</v>
      </c>
      <c r="B16" s="31">
        <v>8</v>
      </c>
      <c r="C16" s="31">
        <v>1</v>
      </c>
      <c r="D16" s="31">
        <v>6</v>
      </c>
      <c r="E16" s="31">
        <v>17</v>
      </c>
      <c r="F16" s="31">
        <v>54</v>
      </c>
      <c r="G16" s="31">
        <v>227</v>
      </c>
      <c r="H16" s="31">
        <f t="shared" si="0"/>
        <v>313</v>
      </c>
    </row>
    <row r="17" spans="1:18" ht="27.75" customHeight="1" x14ac:dyDescent="0.25">
      <c r="A17" s="11" t="s">
        <v>42</v>
      </c>
      <c r="B17" s="31">
        <v>373</v>
      </c>
      <c r="C17" s="31">
        <v>336</v>
      </c>
      <c r="D17" s="31">
        <v>391</v>
      </c>
      <c r="E17" s="31">
        <v>443</v>
      </c>
      <c r="F17" s="31">
        <v>867</v>
      </c>
      <c r="G17" s="31">
        <v>1216</v>
      </c>
      <c r="H17" s="31">
        <f t="shared" si="0"/>
        <v>3626</v>
      </c>
    </row>
    <row r="18" spans="1:18" ht="27.75" customHeight="1" x14ac:dyDescent="0.25">
      <c r="A18" s="11" t="s">
        <v>69</v>
      </c>
      <c r="B18" s="52" t="s">
        <v>15</v>
      </c>
      <c r="C18" s="52" t="s">
        <v>15</v>
      </c>
      <c r="D18" s="52" t="s">
        <v>15</v>
      </c>
      <c r="E18" s="52" t="s">
        <v>15</v>
      </c>
      <c r="F18" s="31">
        <v>314</v>
      </c>
      <c r="G18" s="31">
        <v>441</v>
      </c>
      <c r="H18" s="31">
        <f>SUM(F18:G18)</f>
        <v>755</v>
      </c>
    </row>
    <row r="19" spans="1:18" ht="27.75" customHeight="1" x14ac:dyDescent="0.25">
      <c r="A19" s="11" t="s">
        <v>70</v>
      </c>
      <c r="B19" s="52" t="s">
        <v>15</v>
      </c>
      <c r="C19" s="52" t="s">
        <v>15</v>
      </c>
      <c r="D19" s="52" t="s">
        <v>15</v>
      </c>
      <c r="E19" s="52" t="s">
        <v>15</v>
      </c>
      <c r="F19" s="52" t="s">
        <v>15</v>
      </c>
      <c r="G19" s="31">
        <v>1684</v>
      </c>
      <c r="H19" s="31">
        <f>SUM(G19)</f>
        <v>1684</v>
      </c>
    </row>
    <row r="20" spans="1:18" ht="27.75" customHeight="1" x14ac:dyDescent="0.25">
      <c r="A20" s="11" t="s">
        <v>43</v>
      </c>
      <c r="B20" s="31">
        <f>SUM(B13:B17)</f>
        <v>2282</v>
      </c>
      <c r="C20" s="31">
        <f>SUM(C13:C17)</f>
        <v>4993</v>
      </c>
      <c r="D20" s="31">
        <f>SUM(D13:D17)</f>
        <v>4372</v>
      </c>
      <c r="E20" s="31">
        <f>SUM(E13:E17)</f>
        <v>5290</v>
      </c>
      <c r="F20" s="31">
        <f>SUM(F13:F19)</f>
        <v>6820</v>
      </c>
      <c r="G20" s="31">
        <v>7552</v>
      </c>
      <c r="H20" s="31">
        <f>SUM(H13:H19)</f>
        <v>31269</v>
      </c>
    </row>
    <row r="21" spans="1:18" ht="27.75" customHeight="1" x14ac:dyDescent="0.25">
      <c r="A21" s="11" t="s">
        <v>71</v>
      </c>
      <c r="B21" s="124">
        <f>B20/144707</f>
        <v>1.5769796899942644E-2</v>
      </c>
      <c r="C21" s="124">
        <f>C20/109868</f>
        <v>4.5445443623256997E-2</v>
      </c>
      <c r="D21" s="124">
        <f>D20/143855</f>
        <v>3.0391713878558272E-2</v>
      </c>
      <c r="E21" s="124">
        <f>E20/147348</f>
        <v>3.5901403480196541E-2</v>
      </c>
      <c r="F21" s="124">
        <f>6816/150956</f>
        <v>4.5152229788812635E-2</v>
      </c>
      <c r="G21" s="124">
        <f>7552/153575</f>
        <v>4.9174670356503337E-2</v>
      </c>
      <c r="H21" s="122">
        <v>0.24</v>
      </c>
    </row>
    <row r="22" spans="1:18" ht="27.75" customHeight="1" x14ac:dyDescent="0.25">
      <c r="A22" s="11" t="s">
        <v>74</v>
      </c>
      <c r="B22" s="125"/>
      <c r="C22" s="125"/>
      <c r="D22" s="125"/>
      <c r="E22" s="125"/>
      <c r="F22" s="125"/>
      <c r="G22" s="125"/>
      <c r="H22" s="123"/>
      <c r="R22" t="s">
        <v>50</v>
      </c>
    </row>
    <row r="23" spans="1:18" ht="15.75" x14ac:dyDescent="0.25">
      <c r="A23" s="17"/>
    </row>
    <row r="24" spans="1:18" x14ac:dyDescent="0.25">
      <c r="A24" s="32"/>
    </row>
    <row r="26" spans="1:18" ht="15.75" x14ac:dyDescent="0.25">
      <c r="E26" s="126" t="s">
        <v>93</v>
      </c>
      <c r="F26" s="126"/>
      <c r="G26" s="126"/>
      <c r="H26" s="126"/>
    </row>
    <row r="27" spans="1:18" ht="15.75" x14ac:dyDescent="0.25">
      <c r="E27" s="127" t="s">
        <v>76</v>
      </c>
      <c r="F27" s="127"/>
      <c r="G27" s="127"/>
      <c r="H27" s="127"/>
      <c r="I27" s="35"/>
      <c r="J27" s="35"/>
      <c r="K27" s="35"/>
      <c r="L27" s="35"/>
      <c r="M27" s="35"/>
      <c r="N27" s="35"/>
    </row>
    <row r="28" spans="1:18" ht="15.75" x14ac:dyDescent="0.25">
      <c r="E28" s="126" t="s">
        <v>75</v>
      </c>
      <c r="F28" s="126"/>
      <c r="G28" s="126"/>
      <c r="H28" s="126"/>
    </row>
    <row r="29" spans="1:18" ht="15.75" x14ac:dyDescent="0.25">
      <c r="E29" s="37"/>
      <c r="F29" s="37"/>
      <c r="G29" s="37"/>
      <c r="H29" s="37"/>
    </row>
    <row r="30" spans="1:18" ht="15.75" x14ac:dyDescent="0.25">
      <c r="E30" s="37"/>
      <c r="F30" s="37"/>
      <c r="G30" s="37"/>
      <c r="H30" s="37"/>
    </row>
    <row r="31" spans="1:18" ht="15.75" x14ac:dyDescent="0.25">
      <c r="E31" s="37"/>
      <c r="F31" s="37"/>
      <c r="G31" s="37"/>
      <c r="H31" s="37"/>
    </row>
    <row r="32" spans="1:18" ht="15.75" x14ac:dyDescent="0.25">
      <c r="E32" s="37"/>
      <c r="F32" s="37"/>
      <c r="G32" s="37"/>
      <c r="H32" s="37"/>
    </row>
    <row r="33" spans="5:13" ht="15.75" x14ac:dyDescent="0.25">
      <c r="E33" s="37"/>
      <c r="F33" s="121" t="s">
        <v>72</v>
      </c>
      <c r="G33" s="121"/>
      <c r="H33" s="121"/>
      <c r="I33" s="30"/>
      <c r="J33" s="30"/>
      <c r="L33" s="19"/>
      <c r="M33" s="19"/>
    </row>
    <row r="34" spans="5:13" ht="15.75" x14ac:dyDescent="0.25">
      <c r="E34" s="37"/>
      <c r="F34" s="126" t="s">
        <v>73</v>
      </c>
      <c r="G34" s="126"/>
      <c r="H34" s="126"/>
      <c r="I34" s="29"/>
      <c r="J34" s="29"/>
    </row>
  </sheetData>
  <mergeCells count="27">
    <mergeCell ref="F34:H34"/>
    <mergeCell ref="E26:H26"/>
    <mergeCell ref="E27:H27"/>
    <mergeCell ref="E28:H28"/>
    <mergeCell ref="A11:A12"/>
    <mergeCell ref="H11:H12"/>
    <mergeCell ref="G11:G12"/>
    <mergeCell ref="A8:H8"/>
    <mergeCell ref="A9:H9"/>
    <mergeCell ref="F33:H33"/>
    <mergeCell ref="H21:H22"/>
    <mergeCell ref="B11:B12"/>
    <mergeCell ref="C11:C12"/>
    <mergeCell ref="D11:D12"/>
    <mergeCell ref="E11:E12"/>
    <mergeCell ref="F11:F12"/>
    <mergeCell ref="B21:B22"/>
    <mergeCell ref="C21:C22"/>
    <mergeCell ref="D21:D22"/>
    <mergeCell ref="E21:E22"/>
    <mergeCell ref="F21:F22"/>
    <mergeCell ref="G21:G22"/>
    <mergeCell ref="H6:K6"/>
    <mergeCell ref="A2:H2"/>
    <mergeCell ref="A3:H3"/>
    <mergeCell ref="A4:H4"/>
    <mergeCell ref="A5:H5"/>
  </mergeCells>
  <pageMargins left="1.1023622047244095" right="0.70866141732283472" top="0" bottom="0.74803149606299213" header="0.31496062992125984" footer="0.31496062992125984"/>
  <pageSetup paperSize="5" scale="8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5A10-C85F-4068-B5B3-75F522A7B733}">
  <dimension ref="A2:P32"/>
  <sheetViews>
    <sheetView view="pageBreakPreview" topLeftCell="A4" zoomScale="89" zoomScaleNormal="100" zoomScaleSheetLayoutView="89" workbookViewId="0">
      <selection activeCell="H19" sqref="H19"/>
    </sheetView>
  </sheetViews>
  <sheetFormatPr defaultRowHeight="15" x14ac:dyDescent="0.25"/>
  <cols>
    <col min="2" max="2" width="23.140625" customWidth="1"/>
    <col min="3" max="3" width="15.85546875" customWidth="1"/>
    <col min="4" max="4" width="15.42578125" customWidth="1"/>
    <col min="5" max="5" width="12.7109375" customWidth="1"/>
    <col min="6" max="6" width="13.140625" customWidth="1"/>
    <col min="7" max="8" width="12.7109375" customWidth="1"/>
    <col min="9" max="9" width="14.7109375" customWidth="1"/>
  </cols>
  <sheetData>
    <row r="2" spans="1:1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44"/>
      <c r="L2" s="44"/>
      <c r="M2" s="44"/>
      <c r="N2" s="44"/>
      <c r="O2" s="44"/>
      <c r="P2" s="44"/>
    </row>
    <row r="3" spans="1:1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42"/>
      <c r="L3" s="42"/>
      <c r="M3" s="42"/>
      <c r="N3" s="42"/>
      <c r="O3" s="42"/>
      <c r="P3" s="42"/>
    </row>
    <row r="4" spans="1:16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43"/>
      <c r="L4" s="43"/>
      <c r="M4" s="43"/>
      <c r="N4" s="43"/>
      <c r="O4" s="43"/>
      <c r="P4" s="43"/>
    </row>
    <row r="5" spans="1:1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45"/>
      <c r="L5" s="45"/>
      <c r="M5" s="45"/>
      <c r="N5" s="45"/>
      <c r="O5" s="45"/>
      <c r="P5" s="45"/>
    </row>
    <row r="6" spans="1:16" ht="18" x14ac:dyDescent="0.25">
      <c r="A6" s="111" t="s">
        <v>78</v>
      </c>
      <c r="B6" s="111"/>
      <c r="C6" s="111"/>
      <c r="D6" s="111"/>
      <c r="E6" s="111"/>
      <c r="F6" s="111"/>
      <c r="G6" s="111"/>
      <c r="H6" s="111"/>
      <c r="I6" s="111"/>
      <c r="J6" s="111"/>
      <c r="K6" s="45"/>
      <c r="L6" s="45"/>
      <c r="M6" s="45"/>
      <c r="N6" s="45"/>
      <c r="O6" s="45"/>
      <c r="P6" s="39"/>
    </row>
    <row r="7" spans="1:16" ht="21" x14ac:dyDescent="0.35">
      <c r="B7" s="128" t="s">
        <v>79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34"/>
      <c r="P7" s="34"/>
    </row>
    <row r="8" spans="1:16" ht="21" x14ac:dyDescent="0.3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4"/>
      <c r="P8" s="34"/>
    </row>
    <row r="9" spans="1:16" ht="21" x14ac:dyDescent="0.35">
      <c r="B9" s="107" t="s">
        <v>83</v>
      </c>
      <c r="C9" s="107"/>
      <c r="D9" s="107"/>
      <c r="E9" s="107"/>
      <c r="F9" s="107"/>
      <c r="G9" s="107"/>
      <c r="H9" s="107"/>
      <c r="I9" s="107"/>
      <c r="J9" s="107"/>
      <c r="K9" s="47"/>
      <c r="L9" s="47"/>
      <c r="M9" s="47"/>
      <c r="N9" s="47"/>
      <c r="O9" s="47"/>
      <c r="P9" s="47"/>
    </row>
    <row r="10" spans="1:16" ht="21" x14ac:dyDescent="0.35">
      <c r="B10" s="107" t="s">
        <v>87</v>
      </c>
      <c r="C10" s="107"/>
      <c r="D10" s="107"/>
      <c r="E10" s="107"/>
      <c r="F10" s="107"/>
      <c r="G10" s="107"/>
      <c r="H10" s="107"/>
      <c r="I10" s="107"/>
      <c r="J10" s="107"/>
      <c r="K10" s="47"/>
      <c r="L10" s="47"/>
      <c r="M10" s="47"/>
      <c r="N10" s="47"/>
      <c r="O10" s="47"/>
      <c r="P10" s="47"/>
    </row>
    <row r="11" spans="1:16" ht="15.75" x14ac:dyDescent="0.25">
      <c r="O11" s="16"/>
      <c r="P11" s="16"/>
    </row>
    <row r="12" spans="1:16" ht="33.75" customHeight="1" x14ac:dyDescent="0.25">
      <c r="B12" s="8" t="s">
        <v>45</v>
      </c>
      <c r="C12" s="8">
        <v>2019</v>
      </c>
      <c r="D12" s="8">
        <v>2020</v>
      </c>
      <c r="E12" s="8">
        <v>2021</v>
      </c>
      <c r="F12" s="8">
        <v>2022</v>
      </c>
      <c r="G12" s="8">
        <v>2023</v>
      </c>
      <c r="H12" s="8">
        <v>2024</v>
      </c>
      <c r="I12" s="8" t="s">
        <v>35</v>
      </c>
    </row>
    <row r="13" spans="1:16" ht="33.75" customHeight="1" x14ac:dyDescent="0.25">
      <c r="B13" s="8" t="s">
        <v>38</v>
      </c>
      <c r="C13" s="31">
        <v>481</v>
      </c>
      <c r="D13" s="31">
        <v>561</v>
      </c>
      <c r="E13" s="31">
        <v>2970</v>
      </c>
      <c r="F13" s="31">
        <v>528</v>
      </c>
      <c r="G13" s="31">
        <v>1260</v>
      </c>
      <c r="H13" s="31">
        <v>629</v>
      </c>
      <c r="I13" s="31">
        <f>SUM(C13:H13)</f>
        <v>6429</v>
      </c>
    </row>
    <row r="14" spans="1:16" ht="33.75" customHeight="1" x14ac:dyDescent="0.25">
      <c r="B14" s="8" t="s">
        <v>39</v>
      </c>
      <c r="C14" s="31">
        <v>82</v>
      </c>
      <c r="D14" s="31">
        <v>201</v>
      </c>
      <c r="E14" s="31">
        <v>596</v>
      </c>
      <c r="F14" s="31">
        <v>326</v>
      </c>
      <c r="G14" s="31">
        <v>364</v>
      </c>
      <c r="H14" s="31">
        <v>77</v>
      </c>
      <c r="I14" s="31">
        <f>SUM(C14:H14)</f>
        <v>1646</v>
      </c>
    </row>
    <row r="15" spans="1:16" ht="33.75" customHeight="1" x14ac:dyDescent="0.25">
      <c r="B15" s="8" t="s">
        <v>40</v>
      </c>
      <c r="C15" s="31">
        <v>210</v>
      </c>
      <c r="D15" s="31">
        <v>216</v>
      </c>
      <c r="E15" s="31">
        <v>409</v>
      </c>
      <c r="F15" s="31">
        <v>82</v>
      </c>
      <c r="G15" s="31">
        <v>524</v>
      </c>
      <c r="H15" s="31">
        <v>327</v>
      </c>
      <c r="I15" s="31">
        <f>SUM(C15:H15)</f>
        <v>1768</v>
      </c>
    </row>
    <row r="16" spans="1:16" ht="33.75" customHeight="1" x14ac:dyDescent="0.25">
      <c r="B16" s="8" t="s">
        <v>41</v>
      </c>
      <c r="C16" s="52" t="s">
        <v>15</v>
      </c>
      <c r="D16" s="52" t="s">
        <v>15</v>
      </c>
      <c r="E16" s="31">
        <v>6</v>
      </c>
      <c r="F16" s="31">
        <v>14</v>
      </c>
      <c r="G16" s="31">
        <v>55</v>
      </c>
      <c r="H16" s="31">
        <v>27</v>
      </c>
      <c r="I16" s="31">
        <f>SUM(C16:H16)</f>
        <v>102</v>
      </c>
    </row>
    <row r="17" spans="2:16" ht="33.75" customHeight="1" x14ac:dyDescent="0.25">
      <c r="B17" s="8" t="s">
        <v>42</v>
      </c>
      <c r="C17" s="31">
        <v>123</v>
      </c>
      <c r="D17" s="31">
        <v>100</v>
      </c>
      <c r="E17" s="31">
        <v>391</v>
      </c>
      <c r="F17" s="31">
        <v>70</v>
      </c>
      <c r="G17" s="31">
        <v>362</v>
      </c>
      <c r="H17" s="31">
        <v>620</v>
      </c>
      <c r="I17" s="31">
        <f>SUM(C17:H17)</f>
        <v>1666</v>
      </c>
    </row>
    <row r="18" spans="2:16" ht="33.75" customHeight="1" x14ac:dyDescent="0.25">
      <c r="B18" s="8" t="s">
        <v>84</v>
      </c>
      <c r="C18" s="52" t="s">
        <v>15</v>
      </c>
      <c r="D18" s="52" t="s">
        <v>15</v>
      </c>
      <c r="E18" s="52" t="s">
        <v>15</v>
      </c>
      <c r="F18" s="52" t="s">
        <v>15</v>
      </c>
      <c r="G18" s="31">
        <v>361</v>
      </c>
      <c r="H18" s="31">
        <v>1363</v>
      </c>
      <c r="I18" s="31">
        <f>SUM(G18:H18)</f>
        <v>1724</v>
      </c>
    </row>
    <row r="19" spans="2:16" ht="33.75" customHeight="1" x14ac:dyDescent="0.25">
      <c r="B19" s="8" t="s">
        <v>35</v>
      </c>
      <c r="C19" s="31">
        <f>SUM(C13:C17)</f>
        <v>896</v>
      </c>
      <c r="D19" s="31">
        <v>1078</v>
      </c>
      <c r="E19" s="31">
        <v>4372</v>
      </c>
      <c r="F19" s="31">
        <v>1020</v>
      </c>
      <c r="G19" s="31">
        <v>2565</v>
      </c>
      <c r="H19" s="31">
        <f>SUM(H13:H18)</f>
        <v>3043</v>
      </c>
      <c r="I19" s="31">
        <f t="shared" ref="I19" si="0">SUM(C19:G19)</f>
        <v>9931</v>
      </c>
    </row>
    <row r="20" spans="2:16" ht="15.75" x14ac:dyDescent="0.25">
      <c r="E20" s="41"/>
    </row>
    <row r="23" spans="2:16" x14ac:dyDescent="0.25">
      <c r="O23" s="33"/>
      <c r="P23" s="33"/>
    </row>
    <row r="24" spans="2:16" ht="15.75" x14ac:dyDescent="0.25">
      <c r="E24" s="103" t="s">
        <v>88</v>
      </c>
      <c r="F24" s="103"/>
      <c r="G24" s="103"/>
      <c r="H24" s="29"/>
      <c r="J24" s="127"/>
      <c r="K24" s="127"/>
      <c r="L24" s="127"/>
      <c r="M24" s="127"/>
      <c r="N24" s="127"/>
      <c r="O24" s="127"/>
      <c r="P24" s="127"/>
    </row>
    <row r="25" spans="2:16" ht="15.75" x14ac:dyDescent="0.25">
      <c r="D25" s="103" t="s">
        <v>67</v>
      </c>
      <c r="E25" s="103"/>
      <c r="F25" s="103"/>
      <c r="G25" s="103"/>
      <c r="H25" s="103"/>
      <c r="I25" s="103"/>
      <c r="J25" s="127"/>
      <c r="K25" s="127"/>
      <c r="L25" s="127"/>
      <c r="M25" s="127"/>
      <c r="N25" s="127"/>
      <c r="O25" s="127"/>
      <c r="P25" s="127"/>
    </row>
    <row r="26" spans="2:16" ht="15.75" x14ac:dyDescent="0.25">
      <c r="D26" s="103" t="s">
        <v>66</v>
      </c>
      <c r="E26" s="103"/>
      <c r="F26" s="103"/>
      <c r="G26" s="103"/>
      <c r="H26" s="103"/>
      <c r="I26" s="103"/>
      <c r="J26" s="126"/>
      <c r="K26" s="126"/>
      <c r="L26" s="126"/>
      <c r="M26" s="126"/>
      <c r="N26" s="126"/>
      <c r="O26" s="126"/>
      <c r="P26" s="126"/>
    </row>
    <row r="27" spans="2:16" ht="15.75" x14ac:dyDescent="0.25">
      <c r="J27" s="37"/>
      <c r="K27" s="37"/>
      <c r="L27" s="37"/>
      <c r="M27" s="37"/>
      <c r="N27" s="37"/>
      <c r="O27" s="37"/>
      <c r="P27" s="37"/>
    </row>
    <row r="28" spans="2:16" ht="15.75" x14ac:dyDescent="0.25">
      <c r="J28" s="37"/>
      <c r="K28" s="37"/>
      <c r="L28" s="37"/>
      <c r="M28" s="37"/>
      <c r="N28" s="37"/>
      <c r="O28" s="37"/>
      <c r="P28" s="37"/>
    </row>
    <row r="29" spans="2:16" ht="15.75" x14ac:dyDescent="0.25">
      <c r="J29" s="37"/>
      <c r="K29" s="37"/>
      <c r="L29" s="37"/>
      <c r="M29" s="37"/>
      <c r="N29" s="37"/>
      <c r="O29" s="37"/>
      <c r="P29" s="37"/>
    </row>
    <row r="30" spans="2:16" ht="15.75" x14ac:dyDescent="0.25">
      <c r="J30" s="37"/>
      <c r="K30" s="37"/>
      <c r="L30" s="37"/>
      <c r="M30" s="37"/>
      <c r="N30" s="37"/>
      <c r="O30" s="38"/>
      <c r="P30" s="38"/>
    </row>
    <row r="31" spans="2:16" ht="15.75" x14ac:dyDescent="0.25">
      <c r="D31" s="103" t="s">
        <v>72</v>
      </c>
      <c r="E31" s="103"/>
      <c r="F31" s="103"/>
      <c r="G31" s="103"/>
      <c r="H31" s="103"/>
      <c r="I31" s="103"/>
      <c r="J31" s="121"/>
      <c r="K31" s="121"/>
      <c r="L31" s="121"/>
      <c r="M31" s="121"/>
      <c r="N31" s="121"/>
      <c r="O31" s="121"/>
      <c r="P31" s="121"/>
    </row>
    <row r="32" spans="2:16" ht="15.75" x14ac:dyDescent="0.25">
      <c r="D32" s="103" t="s">
        <v>80</v>
      </c>
      <c r="E32" s="103"/>
      <c r="F32" s="103"/>
      <c r="G32" s="103"/>
      <c r="H32" s="103"/>
      <c r="I32" s="103"/>
      <c r="J32" s="126"/>
      <c r="K32" s="126"/>
      <c r="L32" s="126"/>
      <c r="M32" s="126"/>
      <c r="N32" s="126"/>
      <c r="O32" s="126"/>
      <c r="P32" s="126"/>
    </row>
  </sheetData>
  <mergeCells count="18">
    <mergeCell ref="B10:J10"/>
    <mergeCell ref="B7:N7"/>
    <mergeCell ref="A2:J2"/>
    <mergeCell ref="A3:J3"/>
    <mergeCell ref="A5:J5"/>
    <mergeCell ref="A4:J4"/>
    <mergeCell ref="B9:J9"/>
    <mergeCell ref="A6:J6"/>
    <mergeCell ref="E24:G24"/>
    <mergeCell ref="D25:I25"/>
    <mergeCell ref="D26:I26"/>
    <mergeCell ref="D31:I31"/>
    <mergeCell ref="D32:I32"/>
    <mergeCell ref="J24:P24"/>
    <mergeCell ref="J25:P25"/>
    <mergeCell ref="J26:P26"/>
    <mergeCell ref="J31:P31"/>
    <mergeCell ref="J32:P32"/>
  </mergeCells>
  <pageMargins left="2.2834645669291338" right="0.70866141732283472" top="0" bottom="0.74803149606299213" header="0.31496062992125984" footer="0.31496062992125984"/>
  <pageSetup paperSize="5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990A-DA8C-4E8C-A59E-43A91FCF1041}">
  <dimension ref="A2:N33"/>
  <sheetViews>
    <sheetView view="pageBreakPreview" topLeftCell="A4" zoomScale="91" zoomScaleNormal="100" zoomScaleSheetLayoutView="91" workbookViewId="0">
      <selection activeCell="E14" sqref="E14"/>
    </sheetView>
  </sheetViews>
  <sheetFormatPr defaultRowHeight="15" x14ac:dyDescent="0.25"/>
  <cols>
    <col min="2" max="2" width="24.140625" customWidth="1"/>
    <col min="3" max="9" width="16.85546875" customWidth="1"/>
    <col min="10" max="10" width="10.42578125" customWidth="1"/>
  </cols>
  <sheetData>
    <row r="2" spans="1:14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44"/>
      <c r="M2" s="44"/>
      <c r="N2" s="44"/>
    </row>
    <row r="3" spans="1:14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42"/>
      <c r="M3" s="42"/>
      <c r="N3" s="42"/>
    </row>
    <row r="4" spans="1:14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43"/>
      <c r="M4" s="43"/>
      <c r="N4" s="43"/>
    </row>
    <row r="5" spans="1:14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45"/>
      <c r="M5" s="45"/>
      <c r="N5" s="45"/>
    </row>
    <row r="6" spans="1:14" ht="18" x14ac:dyDescent="0.25">
      <c r="A6" s="36"/>
      <c r="B6" s="36"/>
      <c r="C6" s="36"/>
      <c r="D6" s="36"/>
      <c r="E6" s="36"/>
      <c r="F6" s="36"/>
      <c r="G6" s="36"/>
      <c r="H6" s="36"/>
      <c r="I6" s="129" t="s">
        <v>78</v>
      </c>
      <c r="J6" s="129"/>
      <c r="K6" s="129"/>
      <c r="L6" s="129"/>
      <c r="M6" s="129"/>
      <c r="N6" s="39"/>
    </row>
    <row r="7" spans="1:14" ht="21" x14ac:dyDescent="0.3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34"/>
      <c r="N7" s="34"/>
    </row>
    <row r="8" spans="1:14" ht="21" x14ac:dyDescent="0.3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34"/>
      <c r="N8" s="34"/>
    </row>
    <row r="9" spans="1:14" ht="21" x14ac:dyDescent="0.35">
      <c r="A9" s="131" t="s">
        <v>82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47"/>
      <c r="M9" s="47"/>
      <c r="N9" s="47"/>
    </row>
    <row r="10" spans="1:14" ht="21" x14ac:dyDescent="0.35">
      <c r="A10" s="131" t="s">
        <v>87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47"/>
      <c r="M10" s="47"/>
      <c r="N10" s="47"/>
    </row>
    <row r="11" spans="1:14" ht="15.75" x14ac:dyDescent="0.25">
      <c r="M11" s="16"/>
      <c r="N11" s="16"/>
    </row>
    <row r="12" spans="1:14" ht="44.25" customHeight="1" x14ac:dyDescent="0.25">
      <c r="B12" s="46" t="s">
        <v>45</v>
      </c>
      <c r="C12" s="8">
        <v>2019</v>
      </c>
      <c r="D12" s="8">
        <v>2020</v>
      </c>
      <c r="E12" s="8">
        <v>2021</v>
      </c>
      <c r="F12" s="8">
        <v>2022</v>
      </c>
      <c r="G12" s="8">
        <v>2023</v>
      </c>
      <c r="H12" s="8">
        <v>2024</v>
      </c>
      <c r="I12" s="8" t="s">
        <v>35</v>
      </c>
    </row>
    <row r="13" spans="1:14" ht="25.5" customHeight="1" x14ac:dyDescent="0.25">
      <c r="B13" s="11" t="s">
        <v>38</v>
      </c>
      <c r="C13" s="10">
        <v>221</v>
      </c>
      <c r="D13" s="10">
        <v>99</v>
      </c>
      <c r="E13" s="10">
        <v>100</v>
      </c>
      <c r="F13" s="10">
        <v>91</v>
      </c>
      <c r="G13" s="10">
        <v>117</v>
      </c>
      <c r="H13" s="10">
        <v>54</v>
      </c>
      <c r="I13" s="10">
        <f>SUM(C13:H13)</f>
        <v>682</v>
      </c>
    </row>
    <row r="14" spans="1:14" ht="25.5" customHeight="1" x14ac:dyDescent="0.25">
      <c r="B14" s="11" t="s">
        <v>39</v>
      </c>
      <c r="C14" s="10">
        <v>15</v>
      </c>
      <c r="D14" s="10">
        <v>108</v>
      </c>
      <c r="E14" s="10">
        <v>92</v>
      </c>
      <c r="F14" s="10">
        <v>51</v>
      </c>
      <c r="G14" s="10">
        <v>41</v>
      </c>
      <c r="H14" s="10">
        <v>41</v>
      </c>
      <c r="I14" s="10">
        <f>SUM(C14:H14)</f>
        <v>348</v>
      </c>
    </row>
    <row r="15" spans="1:14" ht="25.5" customHeight="1" x14ac:dyDescent="0.25">
      <c r="B15" s="11" t="s">
        <v>40</v>
      </c>
      <c r="C15" s="10">
        <v>129</v>
      </c>
      <c r="D15" s="10">
        <v>69</v>
      </c>
      <c r="E15" s="10">
        <v>42</v>
      </c>
      <c r="F15" s="10">
        <v>50</v>
      </c>
      <c r="G15" s="10">
        <v>42</v>
      </c>
      <c r="H15" s="10">
        <v>43</v>
      </c>
      <c r="I15" s="10">
        <f>SUM(C15:H15)</f>
        <v>375</v>
      </c>
    </row>
    <row r="16" spans="1:14" ht="25.5" customHeight="1" x14ac:dyDescent="0.25">
      <c r="B16" s="11" t="s">
        <v>41</v>
      </c>
      <c r="C16" s="10">
        <v>1</v>
      </c>
      <c r="D16" s="10" t="s">
        <v>15</v>
      </c>
      <c r="E16" s="10">
        <v>1</v>
      </c>
      <c r="F16" s="10">
        <v>5</v>
      </c>
      <c r="G16" s="10">
        <v>1</v>
      </c>
      <c r="H16" s="53" t="s">
        <v>15</v>
      </c>
      <c r="I16" s="10">
        <f>SUM(C16:G16)</f>
        <v>8</v>
      </c>
    </row>
    <row r="17" spans="2:14" ht="25.5" customHeight="1" x14ac:dyDescent="0.25">
      <c r="B17" s="11" t="s">
        <v>42</v>
      </c>
      <c r="C17" s="10">
        <v>82</v>
      </c>
      <c r="D17" s="10">
        <v>34</v>
      </c>
      <c r="E17" s="10">
        <v>35</v>
      </c>
      <c r="F17" s="10">
        <v>39</v>
      </c>
      <c r="G17" s="10">
        <v>23</v>
      </c>
      <c r="H17" s="10">
        <v>48</v>
      </c>
      <c r="I17" s="10">
        <f>SUM(C17:H17)</f>
        <v>261</v>
      </c>
    </row>
    <row r="18" spans="2:14" ht="25.5" customHeight="1" x14ac:dyDescent="0.25">
      <c r="B18" s="11" t="s">
        <v>84</v>
      </c>
      <c r="C18" s="53" t="s">
        <v>15</v>
      </c>
      <c r="D18" s="53" t="s">
        <v>15</v>
      </c>
      <c r="E18" s="53" t="s">
        <v>15</v>
      </c>
      <c r="F18" s="10">
        <v>1</v>
      </c>
      <c r="G18" s="10">
        <v>9</v>
      </c>
      <c r="H18" s="10">
        <v>15</v>
      </c>
      <c r="I18" s="10">
        <f>SUM(F18:G18)</f>
        <v>10</v>
      </c>
    </row>
    <row r="19" spans="2:14" ht="25.5" customHeight="1" x14ac:dyDescent="0.25">
      <c r="B19" s="11" t="s">
        <v>85</v>
      </c>
      <c r="C19" s="53">
        <v>5</v>
      </c>
      <c r="D19" s="53">
        <v>3</v>
      </c>
      <c r="E19" s="53" t="s">
        <v>15</v>
      </c>
      <c r="F19" s="10">
        <v>10</v>
      </c>
      <c r="G19" s="10">
        <v>57</v>
      </c>
      <c r="H19" s="10">
        <v>20</v>
      </c>
      <c r="I19" s="10">
        <f>SUM(C19:H19)</f>
        <v>95</v>
      </c>
    </row>
    <row r="20" spans="2:14" ht="38.25" customHeight="1" x14ac:dyDescent="0.25">
      <c r="B20" s="49" t="s">
        <v>35</v>
      </c>
      <c r="C20" s="50">
        <f t="shared" ref="C20:G20" si="0">SUM(C13:C19)</f>
        <v>453</v>
      </c>
      <c r="D20" s="50">
        <f t="shared" si="0"/>
        <v>313</v>
      </c>
      <c r="E20" s="50">
        <f t="shared" si="0"/>
        <v>270</v>
      </c>
      <c r="F20" s="50">
        <f t="shared" si="0"/>
        <v>247</v>
      </c>
      <c r="G20" s="50">
        <f t="shared" si="0"/>
        <v>290</v>
      </c>
      <c r="H20" s="50">
        <f>SUM(H13:H19)</f>
        <v>221</v>
      </c>
      <c r="I20" s="51">
        <f>SUM(C20:H20)</f>
        <v>1794</v>
      </c>
    </row>
    <row r="21" spans="2:14" ht="15.75" x14ac:dyDescent="0.25">
      <c r="C21" s="41"/>
    </row>
    <row r="23" spans="2:14" x14ac:dyDescent="0.25">
      <c r="D23" t="s">
        <v>50</v>
      </c>
    </row>
    <row r="24" spans="2:14" x14ac:dyDescent="0.25">
      <c r="F24" s="104" t="s">
        <v>91</v>
      </c>
      <c r="G24" s="104"/>
      <c r="H24" s="104"/>
      <c r="I24" s="104"/>
      <c r="J24" s="104"/>
      <c r="M24" s="33"/>
      <c r="N24" s="33"/>
    </row>
    <row r="25" spans="2:14" x14ac:dyDescent="0.25">
      <c r="F25" s="104" t="s">
        <v>90</v>
      </c>
      <c r="G25" s="104"/>
      <c r="H25" s="104"/>
      <c r="I25" s="104"/>
      <c r="J25" s="104"/>
      <c r="K25" s="33"/>
      <c r="L25" s="33"/>
    </row>
    <row r="26" spans="2:14" x14ac:dyDescent="0.25">
      <c r="F26" s="104" t="s">
        <v>92</v>
      </c>
      <c r="G26" s="104"/>
      <c r="H26" s="104"/>
      <c r="I26" s="104"/>
      <c r="J26" s="104"/>
      <c r="K26" s="33"/>
      <c r="L26" s="33"/>
    </row>
    <row r="27" spans="2:14" x14ac:dyDescent="0.25">
      <c r="K27" s="29"/>
      <c r="L27" s="29"/>
    </row>
    <row r="31" spans="2:14" x14ac:dyDescent="0.25">
      <c r="G31" s="130" t="s">
        <v>89</v>
      </c>
      <c r="H31" s="130"/>
      <c r="I31" s="130"/>
      <c r="J31" s="30"/>
      <c r="K31" s="30"/>
      <c r="L31" s="30"/>
    </row>
    <row r="32" spans="2:14" x14ac:dyDescent="0.25">
      <c r="G32" s="104" t="s">
        <v>80</v>
      </c>
      <c r="H32" s="104"/>
      <c r="I32" s="104"/>
      <c r="J32" s="35"/>
      <c r="K32" s="30"/>
      <c r="L32" s="30"/>
    </row>
    <row r="33" spans="10:12" x14ac:dyDescent="0.25">
      <c r="J33" s="29"/>
      <c r="K33" s="29"/>
      <c r="L33" s="29"/>
    </row>
  </sheetData>
  <mergeCells count="13">
    <mergeCell ref="G31:I31"/>
    <mergeCell ref="G32:I32"/>
    <mergeCell ref="A9:K9"/>
    <mergeCell ref="A10:K10"/>
    <mergeCell ref="F24:J24"/>
    <mergeCell ref="F25:J25"/>
    <mergeCell ref="F26:J26"/>
    <mergeCell ref="A7:L7"/>
    <mergeCell ref="I6:M6"/>
    <mergeCell ref="A2:K2"/>
    <mergeCell ref="A3:K3"/>
    <mergeCell ref="A4:K4"/>
    <mergeCell ref="A5:K5"/>
  </mergeCells>
  <pageMargins left="1.299212598425197" right="0.70866141732283472" top="0.39370078740157483" bottom="0.74803149606299213" header="0.31496062992125984" footer="0.31496062992125984"/>
  <pageSetup paperSize="5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607C-98E4-450F-BBC8-9B3BE3B99872}">
  <dimension ref="A2:Z33"/>
  <sheetViews>
    <sheetView topLeftCell="A4" workbookViewId="0">
      <selection activeCell="R25" sqref="R25:Z33"/>
    </sheetView>
  </sheetViews>
  <sheetFormatPr defaultRowHeight="15" x14ac:dyDescent="0.25"/>
  <cols>
    <col min="1" max="1" width="21" customWidth="1"/>
    <col min="2" max="2" width="9.140625" customWidth="1"/>
  </cols>
  <sheetData>
    <row r="2" spans="1:2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1" x14ac:dyDescent="0.35">
      <c r="A8" s="107" t="s">
        <v>44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10" spans="1:26" ht="15.75" x14ac:dyDescent="0.25">
      <c r="A10" s="8" t="s">
        <v>45</v>
      </c>
      <c r="B10" s="105" t="s">
        <v>23</v>
      </c>
      <c r="C10" s="106"/>
      <c r="D10" s="105" t="s">
        <v>24</v>
      </c>
      <c r="E10" s="106"/>
      <c r="F10" s="105" t="s">
        <v>25</v>
      </c>
      <c r="G10" s="106"/>
      <c r="H10" s="105" t="s">
        <v>26</v>
      </c>
      <c r="I10" s="106"/>
      <c r="J10" s="105" t="s">
        <v>27</v>
      </c>
      <c r="K10" s="106"/>
      <c r="L10" s="105" t="s">
        <v>28</v>
      </c>
      <c r="M10" s="106"/>
      <c r="N10" s="105" t="s">
        <v>29</v>
      </c>
      <c r="O10" s="106"/>
      <c r="P10" s="105" t="s">
        <v>30</v>
      </c>
      <c r="Q10" s="106"/>
      <c r="R10" s="105" t="s">
        <v>31</v>
      </c>
      <c r="S10" s="106"/>
      <c r="T10" s="105" t="s">
        <v>32</v>
      </c>
      <c r="U10" s="106"/>
      <c r="V10" s="105" t="s">
        <v>33</v>
      </c>
      <c r="W10" s="106"/>
      <c r="X10" s="105" t="s">
        <v>34</v>
      </c>
      <c r="Y10" s="106"/>
      <c r="Z10" s="8" t="s">
        <v>35</v>
      </c>
    </row>
    <row r="11" spans="1:26" ht="15.75" x14ac:dyDescent="0.25">
      <c r="A11" s="8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8"/>
    </row>
    <row r="12" spans="1:26" ht="15.75" x14ac:dyDescent="0.25">
      <c r="A12" s="9" t="s">
        <v>38</v>
      </c>
      <c r="B12" s="10">
        <v>15</v>
      </c>
      <c r="C12" s="10">
        <v>59</v>
      </c>
      <c r="D12" s="10">
        <v>25</v>
      </c>
      <c r="E12" s="10">
        <v>80</v>
      </c>
      <c r="F12" s="10">
        <v>20</v>
      </c>
      <c r="G12" s="10">
        <v>41</v>
      </c>
      <c r="H12" s="10">
        <v>11</v>
      </c>
      <c r="I12" s="10">
        <v>50</v>
      </c>
      <c r="J12" s="10">
        <v>34</v>
      </c>
      <c r="K12" s="10">
        <v>75</v>
      </c>
      <c r="L12" s="10">
        <v>23</v>
      </c>
      <c r="M12" s="10">
        <v>33</v>
      </c>
      <c r="N12" s="10">
        <v>43</v>
      </c>
      <c r="O12" s="10">
        <v>89</v>
      </c>
      <c r="P12" s="10">
        <v>45</v>
      </c>
      <c r="Q12" s="10">
        <v>13</v>
      </c>
      <c r="R12" s="10">
        <v>32</v>
      </c>
      <c r="S12" s="10">
        <v>287</v>
      </c>
      <c r="T12" s="10">
        <v>44</v>
      </c>
      <c r="U12" s="10">
        <v>171</v>
      </c>
      <c r="V12" s="10">
        <v>42</v>
      </c>
      <c r="W12" s="10">
        <v>110</v>
      </c>
      <c r="X12" s="10">
        <v>29</v>
      </c>
      <c r="Y12" s="10">
        <v>73</v>
      </c>
      <c r="Z12" s="10">
        <f>SUM(B12:Y12)</f>
        <v>1444</v>
      </c>
    </row>
    <row r="13" spans="1:26" ht="15.75" x14ac:dyDescent="0.25">
      <c r="A13" s="9" t="s">
        <v>39</v>
      </c>
      <c r="B13" s="10">
        <v>1</v>
      </c>
      <c r="C13" s="10">
        <v>8</v>
      </c>
      <c r="D13" s="10">
        <v>2</v>
      </c>
      <c r="E13" s="10">
        <v>16</v>
      </c>
      <c r="F13" s="10" t="s">
        <v>15</v>
      </c>
      <c r="G13" s="10" t="s">
        <v>15</v>
      </c>
      <c r="H13" s="10">
        <v>4</v>
      </c>
      <c r="I13" s="10">
        <v>9</v>
      </c>
      <c r="J13" s="10">
        <v>2</v>
      </c>
      <c r="K13" s="10">
        <v>9</v>
      </c>
      <c r="L13" s="10" t="s">
        <v>15</v>
      </c>
      <c r="M13" s="10">
        <v>12</v>
      </c>
      <c r="N13" s="10">
        <v>1</v>
      </c>
      <c r="O13" s="10">
        <v>2</v>
      </c>
      <c r="P13" s="10">
        <v>3</v>
      </c>
      <c r="Q13" s="10">
        <v>6</v>
      </c>
      <c r="R13" s="10">
        <v>4</v>
      </c>
      <c r="S13" s="10">
        <v>1</v>
      </c>
      <c r="T13" s="10">
        <v>1</v>
      </c>
      <c r="U13" s="10">
        <v>5</v>
      </c>
      <c r="V13" s="10">
        <v>1</v>
      </c>
      <c r="W13" s="10" t="s">
        <v>15</v>
      </c>
      <c r="X13" s="10">
        <v>3</v>
      </c>
      <c r="Y13" s="10">
        <v>6</v>
      </c>
      <c r="Z13" s="10">
        <v>86</v>
      </c>
    </row>
    <row r="14" spans="1:26" ht="15.75" x14ac:dyDescent="0.25">
      <c r="A14" s="9" t="s">
        <v>40</v>
      </c>
      <c r="B14" s="10">
        <v>4</v>
      </c>
      <c r="C14" s="10">
        <v>11</v>
      </c>
      <c r="D14" s="10">
        <v>10</v>
      </c>
      <c r="E14" s="10">
        <v>19</v>
      </c>
      <c r="F14" s="10">
        <v>8</v>
      </c>
      <c r="G14" s="10">
        <v>11</v>
      </c>
      <c r="H14" s="10">
        <v>9</v>
      </c>
      <c r="I14" s="10">
        <v>23</v>
      </c>
      <c r="J14" s="10">
        <v>11</v>
      </c>
      <c r="K14" s="10">
        <v>12</v>
      </c>
      <c r="L14" s="10">
        <v>12</v>
      </c>
      <c r="M14" s="10">
        <v>6</v>
      </c>
      <c r="N14" s="10">
        <v>4</v>
      </c>
      <c r="O14" s="10">
        <v>12</v>
      </c>
      <c r="P14" s="10">
        <v>11</v>
      </c>
      <c r="Q14" s="10">
        <v>12</v>
      </c>
      <c r="R14" s="10">
        <v>18</v>
      </c>
      <c r="S14" s="10">
        <v>21</v>
      </c>
      <c r="T14" s="10">
        <v>21</v>
      </c>
      <c r="U14" s="10">
        <v>49</v>
      </c>
      <c r="V14" s="10">
        <v>13</v>
      </c>
      <c r="W14" s="10">
        <v>48</v>
      </c>
      <c r="X14" s="10">
        <v>10</v>
      </c>
      <c r="Y14" s="10">
        <v>16</v>
      </c>
      <c r="Z14" s="10">
        <f>SUM(B14:Y14)</f>
        <v>371</v>
      </c>
    </row>
    <row r="15" spans="1:26" ht="15.75" x14ac:dyDescent="0.25">
      <c r="A15" s="9" t="s">
        <v>41</v>
      </c>
      <c r="B15" s="10" t="s">
        <v>15</v>
      </c>
      <c r="C15" s="10" t="s">
        <v>15</v>
      </c>
      <c r="D15" s="10">
        <v>1</v>
      </c>
      <c r="E15" s="10">
        <v>1</v>
      </c>
      <c r="F15" s="10" t="s">
        <v>15</v>
      </c>
      <c r="G15" s="10" t="s">
        <v>15</v>
      </c>
      <c r="H15" s="10"/>
      <c r="I15" s="10">
        <v>1</v>
      </c>
      <c r="J15" s="10">
        <v>1</v>
      </c>
      <c r="K15" s="10" t="s">
        <v>15</v>
      </c>
      <c r="L15" s="10"/>
      <c r="M15" s="10" t="s">
        <v>15</v>
      </c>
      <c r="N15" s="10" t="s">
        <v>15</v>
      </c>
      <c r="O15" s="10" t="s">
        <v>15</v>
      </c>
      <c r="P15" s="10" t="s">
        <v>15</v>
      </c>
      <c r="Q15" s="10" t="s">
        <v>15</v>
      </c>
      <c r="R15" s="10" t="s">
        <v>15</v>
      </c>
      <c r="S15" s="10" t="s">
        <v>15</v>
      </c>
      <c r="T15" s="10" t="s">
        <v>15</v>
      </c>
      <c r="U15" s="10" t="s">
        <v>15</v>
      </c>
      <c r="V15" s="10" t="s">
        <v>15</v>
      </c>
      <c r="W15" s="10" t="s">
        <v>15</v>
      </c>
      <c r="X15" s="10">
        <v>1</v>
      </c>
      <c r="Y15" s="10">
        <v>3</v>
      </c>
      <c r="Z15" s="10">
        <f>SUM(D15:Y15)</f>
        <v>8</v>
      </c>
    </row>
    <row r="16" spans="1:26" ht="15.75" x14ac:dyDescent="0.25">
      <c r="A16" s="9" t="s">
        <v>42</v>
      </c>
      <c r="B16" s="10">
        <v>17</v>
      </c>
      <c r="C16" s="10">
        <v>14</v>
      </c>
      <c r="D16" s="10">
        <v>13</v>
      </c>
      <c r="E16" s="10">
        <v>11</v>
      </c>
      <c r="F16" s="10">
        <v>17</v>
      </c>
      <c r="G16" s="10">
        <v>14</v>
      </c>
      <c r="H16" s="10">
        <v>28</v>
      </c>
      <c r="I16" s="10">
        <v>10</v>
      </c>
      <c r="J16" s="10">
        <v>10</v>
      </c>
      <c r="K16" s="10">
        <v>9</v>
      </c>
      <c r="L16" s="10">
        <v>2</v>
      </c>
      <c r="M16" s="10">
        <v>10</v>
      </c>
      <c r="N16" s="10">
        <v>12</v>
      </c>
      <c r="O16" s="10">
        <v>33</v>
      </c>
      <c r="P16" s="10">
        <v>40</v>
      </c>
      <c r="Q16" s="10">
        <v>23</v>
      </c>
      <c r="R16" s="10">
        <v>7</v>
      </c>
      <c r="S16" s="10">
        <v>11</v>
      </c>
      <c r="T16" s="10">
        <v>16</v>
      </c>
      <c r="U16" s="10">
        <v>11</v>
      </c>
      <c r="V16" s="10">
        <v>19</v>
      </c>
      <c r="W16" s="10">
        <v>22</v>
      </c>
      <c r="X16" s="10">
        <v>10</v>
      </c>
      <c r="Y16" s="10">
        <v>14</v>
      </c>
      <c r="Z16" s="10">
        <f>SUM(B16:Y16)</f>
        <v>373</v>
      </c>
    </row>
    <row r="17" spans="1:26" ht="15.75" x14ac:dyDescent="0.25">
      <c r="A17" s="11" t="s">
        <v>35</v>
      </c>
      <c r="B17" s="12">
        <f>SUM(B12:B16)</f>
        <v>37</v>
      </c>
      <c r="C17" s="8">
        <f t="shared" ref="C17:U17" si="0">SUM(C12:C16)</f>
        <v>92</v>
      </c>
      <c r="D17" s="8">
        <f t="shared" si="0"/>
        <v>51</v>
      </c>
      <c r="E17" s="8">
        <f t="shared" si="0"/>
        <v>127</v>
      </c>
      <c r="F17" s="8">
        <f t="shared" si="0"/>
        <v>45</v>
      </c>
      <c r="G17" s="8">
        <f t="shared" si="0"/>
        <v>66</v>
      </c>
      <c r="H17" s="8">
        <f t="shared" si="0"/>
        <v>52</v>
      </c>
      <c r="I17" s="8">
        <f t="shared" si="0"/>
        <v>93</v>
      </c>
      <c r="J17" s="8">
        <f t="shared" si="0"/>
        <v>58</v>
      </c>
      <c r="K17" s="8">
        <f t="shared" si="0"/>
        <v>105</v>
      </c>
      <c r="L17" s="8">
        <f t="shared" si="0"/>
        <v>37</v>
      </c>
      <c r="M17" s="8">
        <f t="shared" si="0"/>
        <v>61</v>
      </c>
      <c r="N17" s="8">
        <f t="shared" si="0"/>
        <v>60</v>
      </c>
      <c r="O17" s="8">
        <f t="shared" si="0"/>
        <v>136</v>
      </c>
      <c r="P17" s="8">
        <f t="shared" si="0"/>
        <v>99</v>
      </c>
      <c r="Q17" s="8">
        <f t="shared" si="0"/>
        <v>54</v>
      </c>
      <c r="R17" s="8">
        <f t="shared" si="0"/>
        <v>61</v>
      </c>
      <c r="S17" s="8">
        <f t="shared" si="0"/>
        <v>320</v>
      </c>
      <c r="T17" s="8">
        <f t="shared" si="0"/>
        <v>82</v>
      </c>
      <c r="U17" s="8">
        <f t="shared" si="0"/>
        <v>236</v>
      </c>
      <c r="V17" s="8">
        <f>SUM(V12:V16)</f>
        <v>75</v>
      </c>
      <c r="W17" s="8">
        <f>SUM(W12:W16)</f>
        <v>180</v>
      </c>
      <c r="X17" s="8">
        <f>SUM(X12:X16)</f>
        <v>53</v>
      </c>
      <c r="Y17" s="8">
        <f>SUM(Y12:Y16)</f>
        <v>112</v>
      </c>
      <c r="Z17" s="8">
        <f>SUM(Z12:Z16)</f>
        <v>2282</v>
      </c>
    </row>
    <row r="22" spans="1:26" x14ac:dyDescent="0.25">
      <c r="J22" s="19"/>
    </row>
    <row r="25" spans="1:26" x14ac:dyDescent="0.25">
      <c r="R25" s="103" t="s">
        <v>68</v>
      </c>
      <c r="S25" s="103"/>
      <c r="T25" s="103"/>
      <c r="U25" s="103"/>
      <c r="V25" s="103"/>
      <c r="W25" s="103"/>
      <c r="X25" s="103"/>
      <c r="Y25" s="103"/>
      <c r="Z25" s="103"/>
    </row>
    <row r="26" spans="1:26" x14ac:dyDescent="0.25">
      <c r="D26" t="s">
        <v>15</v>
      </c>
      <c r="R26" s="104" t="s">
        <v>67</v>
      </c>
      <c r="S26" s="104"/>
      <c r="T26" s="104"/>
      <c r="U26" s="104"/>
      <c r="V26" s="104"/>
      <c r="W26" s="104"/>
      <c r="X26" s="104"/>
      <c r="Y26" s="104"/>
      <c r="Z26" s="104"/>
    </row>
    <row r="27" spans="1:26" x14ac:dyDescent="0.25">
      <c r="R27" s="103" t="s">
        <v>66</v>
      </c>
      <c r="S27" s="103"/>
      <c r="T27" s="103"/>
      <c r="U27" s="103"/>
      <c r="V27" s="103"/>
      <c r="W27" s="103"/>
      <c r="X27" s="103"/>
      <c r="Y27" s="103"/>
      <c r="Z27" s="103"/>
    </row>
    <row r="32" spans="1:26" x14ac:dyDescent="0.25">
      <c r="U32" s="19" t="s">
        <v>65</v>
      </c>
      <c r="V32" s="19"/>
      <c r="W32" s="19"/>
      <c r="X32" s="19"/>
      <c r="Y32" s="19"/>
    </row>
    <row r="33" spans="21:21" x14ac:dyDescent="0.25">
      <c r="U33" t="s">
        <v>64</v>
      </c>
    </row>
  </sheetData>
  <mergeCells count="22">
    <mergeCell ref="A2:Z2"/>
    <mergeCell ref="A3:Z3"/>
    <mergeCell ref="A4:Z4"/>
    <mergeCell ref="A5:Z5"/>
    <mergeCell ref="A6:Z6"/>
    <mergeCell ref="A7:Z7"/>
    <mergeCell ref="T10:U10"/>
    <mergeCell ref="V10:W10"/>
    <mergeCell ref="X10:Y10"/>
    <mergeCell ref="A8:Z8"/>
    <mergeCell ref="B10:C10"/>
    <mergeCell ref="D10:E10"/>
    <mergeCell ref="F10:G10"/>
    <mergeCell ref="H10:I10"/>
    <mergeCell ref="J10:K10"/>
    <mergeCell ref="R25:Z25"/>
    <mergeCell ref="R26:Z26"/>
    <mergeCell ref="R27:Z27"/>
    <mergeCell ref="L10:M10"/>
    <mergeCell ref="N10:O10"/>
    <mergeCell ref="P10:Q10"/>
    <mergeCell ref="R10:S10"/>
  </mergeCells>
  <pageMargins left="0" right="0" top="0.74803149606299213" bottom="0.74803149606299213" header="0.31496062992125984" footer="0.31496062992125984"/>
  <pageSetup paperSize="5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2C84-8C84-49B6-9152-5F1E97A8E631}">
  <dimension ref="A2:Z23"/>
  <sheetViews>
    <sheetView topLeftCell="A7" workbookViewId="0">
      <selection activeCell="C24" sqref="C24"/>
    </sheetView>
  </sheetViews>
  <sheetFormatPr defaultRowHeight="15" x14ac:dyDescent="0.25"/>
  <cols>
    <col min="1" max="1" width="22.28515625" customWidth="1"/>
  </cols>
  <sheetData>
    <row r="2" spans="1:2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15.75" x14ac:dyDescent="0.25">
      <c r="A4" s="113" t="s">
        <v>46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2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1" x14ac:dyDescent="0.35">
      <c r="A8" s="107" t="s">
        <v>47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10" spans="1:26" ht="15.75" x14ac:dyDescent="0.25">
      <c r="A10" s="8" t="s">
        <v>45</v>
      </c>
      <c r="B10" s="105" t="s">
        <v>23</v>
      </c>
      <c r="C10" s="106"/>
      <c r="D10" s="105" t="s">
        <v>24</v>
      </c>
      <c r="E10" s="106"/>
      <c r="F10" s="105" t="s">
        <v>25</v>
      </c>
      <c r="G10" s="106"/>
      <c r="H10" s="105" t="s">
        <v>26</v>
      </c>
      <c r="I10" s="106"/>
      <c r="J10" s="105" t="s">
        <v>27</v>
      </c>
      <c r="K10" s="106"/>
      <c r="L10" s="105" t="s">
        <v>28</v>
      </c>
      <c r="M10" s="106"/>
      <c r="N10" s="105" t="s">
        <v>29</v>
      </c>
      <c r="O10" s="106"/>
      <c r="P10" s="105" t="s">
        <v>30</v>
      </c>
      <c r="Q10" s="106"/>
      <c r="R10" s="105" t="s">
        <v>31</v>
      </c>
      <c r="S10" s="106"/>
      <c r="T10" s="105" t="s">
        <v>32</v>
      </c>
      <c r="U10" s="106"/>
      <c r="V10" s="105" t="s">
        <v>33</v>
      </c>
      <c r="W10" s="106"/>
      <c r="X10" s="105" t="s">
        <v>34</v>
      </c>
      <c r="Y10" s="106"/>
      <c r="Z10" s="8" t="s">
        <v>35</v>
      </c>
    </row>
    <row r="11" spans="1:26" ht="15.75" x14ac:dyDescent="0.25">
      <c r="A11" s="8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8"/>
    </row>
    <row r="12" spans="1:26" ht="15.75" x14ac:dyDescent="0.25">
      <c r="A12" s="9" t="s">
        <v>38</v>
      </c>
      <c r="B12" s="10">
        <v>44</v>
      </c>
      <c r="C12" s="10">
        <v>108</v>
      </c>
      <c r="D12" s="10">
        <v>111</v>
      </c>
      <c r="E12" s="10">
        <v>158</v>
      </c>
      <c r="F12" s="10">
        <v>20</v>
      </c>
      <c r="G12" s="10">
        <v>63</v>
      </c>
      <c r="H12" s="10" t="s">
        <v>15</v>
      </c>
      <c r="I12" s="10" t="s">
        <v>15</v>
      </c>
      <c r="J12" s="10" t="s">
        <v>15</v>
      </c>
      <c r="K12" s="10" t="s">
        <v>15</v>
      </c>
      <c r="L12" s="10">
        <v>33</v>
      </c>
      <c r="M12" s="10">
        <v>82</v>
      </c>
      <c r="N12" s="10">
        <v>415</v>
      </c>
      <c r="O12" s="10">
        <v>463</v>
      </c>
      <c r="P12" s="10">
        <v>431</v>
      </c>
      <c r="Q12" s="10">
        <v>435</v>
      </c>
      <c r="R12" s="10">
        <v>181</v>
      </c>
      <c r="S12" s="10">
        <v>237</v>
      </c>
      <c r="T12" s="10">
        <v>257</v>
      </c>
      <c r="U12" s="10">
        <v>249</v>
      </c>
      <c r="V12" s="10">
        <v>219</v>
      </c>
      <c r="W12" s="10">
        <v>259</v>
      </c>
      <c r="X12" s="10">
        <v>56</v>
      </c>
      <c r="Y12" s="10">
        <v>82</v>
      </c>
      <c r="Z12" s="10">
        <v>3903</v>
      </c>
    </row>
    <row r="13" spans="1:26" ht="15.75" x14ac:dyDescent="0.25">
      <c r="A13" s="9" t="s">
        <v>39</v>
      </c>
      <c r="B13" s="10">
        <v>2</v>
      </c>
      <c r="C13" s="10">
        <v>14</v>
      </c>
      <c r="D13" s="10">
        <v>8</v>
      </c>
      <c r="E13" s="10">
        <v>7</v>
      </c>
      <c r="F13" s="10" t="s">
        <v>15</v>
      </c>
      <c r="G13" s="10">
        <v>6</v>
      </c>
      <c r="H13" s="10" t="s">
        <v>15</v>
      </c>
      <c r="I13" s="10" t="s">
        <v>15</v>
      </c>
      <c r="J13" s="10" t="s">
        <v>15</v>
      </c>
      <c r="K13" s="10" t="s">
        <v>15</v>
      </c>
      <c r="L13" s="10">
        <v>4</v>
      </c>
      <c r="M13" s="10">
        <v>9</v>
      </c>
      <c r="N13" s="10">
        <v>4</v>
      </c>
      <c r="O13" s="10">
        <v>23</v>
      </c>
      <c r="P13" s="10">
        <v>1</v>
      </c>
      <c r="Q13" s="10">
        <v>23</v>
      </c>
      <c r="R13" s="10">
        <v>7</v>
      </c>
      <c r="S13" s="10">
        <v>32</v>
      </c>
      <c r="T13" s="10">
        <v>36</v>
      </c>
      <c r="U13" s="10">
        <v>58</v>
      </c>
      <c r="V13" s="10">
        <v>20</v>
      </c>
      <c r="W13" s="10">
        <v>60</v>
      </c>
      <c r="X13" s="10">
        <v>25</v>
      </c>
      <c r="Y13" s="10">
        <v>40</v>
      </c>
      <c r="Z13" s="10">
        <v>379</v>
      </c>
    </row>
    <row r="14" spans="1:26" ht="15.75" x14ac:dyDescent="0.25">
      <c r="A14" s="9" t="s">
        <v>40</v>
      </c>
      <c r="B14" s="10">
        <v>18</v>
      </c>
      <c r="C14" s="10">
        <v>22</v>
      </c>
      <c r="D14" s="10">
        <v>10</v>
      </c>
      <c r="E14" s="10">
        <v>70</v>
      </c>
      <c r="F14" s="10">
        <v>4</v>
      </c>
      <c r="G14" s="10">
        <v>34</v>
      </c>
      <c r="H14" s="10" t="s">
        <v>15</v>
      </c>
      <c r="I14" s="10" t="s">
        <v>15</v>
      </c>
      <c r="J14" s="10" t="s">
        <v>15</v>
      </c>
      <c r="K14" s="10" t="s">
        <v>15</v>
      </c>
      <c r="L14" s="10">
        <v>11</v>
      </c>
      <c r="M14" s="10">
        <v>17</v>
      </c>
      <c r="N14" s="10">
        <v>10</v>
      </c>
      <c r="O14" s="10">
        <v>30</v>
      </c>
      <c r="P14" s="10">
        <v>10</v>
      </c>
      <c r="Q14" s="10">
        <v>25</v>
      </c>
      <c r="R14" s="10">
        <v>7</v>
      </c>
      <c r="S14" s="10">
        <v>32</v>
      </c>
      <c r="T14" s="10">
        <v>5</v>
      </c>
      <c r="U14" s="10">
        <v>16</v>
      </c>
      <c r="V14" s="10">
        <v>6</v>
      </c>
      <c r="W14" s="10">
        <v>23</v>
      </c>
      <c r="X14" s="10">
        <v>13</v>
      </c>
      <c r="Y14" s="10">
        <v>11</v>
      </c>
      <c r="Z14" s="10">
        <v>374</v>
      </c>
    </row>
    <row r="15" spans="1:26" ht="15.75" x14ac:dyDescent="0.25">
      <c r="A15" s="9" t="s">
        <v>41</v>
      </c>
      <c r="B15" s="10"/>
      <c r="C15" s="10" t="s">
        <v>15</v>
      </c>
      <c r="D15" s="10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/>
      <c r="M15" s="10"/>
      <c r="N15" s="10" t="s">
        <v>15</v>
      </c>
      <c r="O15" s="10" t="s">
        <v>15</v>
      </c>
      <c r="P15" s="10"/>
      <c r="Q15" s="10">
        <v>1</v>
      </c>
      <c r="R15" s="10" t="s">
        <v>15</v>
      </c>
      <c r="S15" s="10" t="s">
        <v>15</v>
      </c>
      <c r="T15" s="10" t="s">
        <v>15</v>
      </c>
      <c r="U15" s="10" t="s">
        <v>15</v>
      </c>
      <c r="V15" s="10" t="s">
        <v>15</v>
      </c>
      <c r="W15" s="10" t="s">
        <v>15</v>
      </c>
      <c r="X15" s="10" t="s">
        <v>15</v>
      </c>
      <c r="Y15" s="10" t="s">
        <v>15</v>
      </c>
      <c r="Z15" s="10">
        <v>1</v>
      </c>
    </row>
    <row r="16" spans="1:26" ht="15.75" x14ac:dyDescent="0.25">
      <c r="A16" s="9" t="s">
        <v>42</v>
      </c>
      <c r="B16" s="10">
        <v>16</v>
      </c>
      <c r="C16" s="10">
        <v>15</v>
      </c>
      <c r="D16" s="10">
        <v>18</v>
      </c>
      <c r="E16" s="10">
        <v>18</v>
      </c>
      <c r="F16" s="10">
        <v>14</v>
      </c>
      <c r="G16" s="10">
        <v>11</v>
      </c>
      <c r="H16" s="10" t="s">
        <v>15</v>
      </c>
      <c r="I16" s="10" t="s">
        <v>15</v>
      </c>
      <c r="J16" s="10" t="s">
        <v>15</v>
      </c>
      <c r="K16" s="10" t="s">
        <v>15</v>
      </c>
      <c r="L16" s="10">
        <v>3</v>
      </c>
      <c r="M16" s="10">
        <v>16</v>
      </c>
      <c r="N16" s="10">
        <v>8</v>
      </c>
      <c r="O16" s="10">
        <v>21</v>
      </c>
      <c r="P16" s="10">
        <v>8</v>
      </c>
      <c r="Q16" s="10">
        <v>11</v>
      </c>
      <c r="R16" s="10">
        <v>11</v>
      </c>
      <c r="S16" s="10">
        <v>53</v>
      </c>
      <c r="T16" s="10">
        <v>10</v>
      </c>
      <c r="U16" s="10">
        <v>46</v>
      </c>
      <c r="V16" s="10">
        <v>13</v>
      </c>
      <c r="W16" s="10">
        <v>22</v>
      </c>
      <c r="X16" s="10">
        <v>7</v>
      </c>
      <c r="Y16" s="10">
        <v>15</v>
      </c>
      <c r="Z16" s="10">
        <v>336</v>
      </c>
    </row>
    <row r="17" spans="1:26" ht="15.75" x14ac:dyDescent="0.25">
      <c r="A17" s="11" t="s">
        <v>35</v>
      </c>
      <c r="B17" s="12">
        <v>80</v>
      </c>
      <c r="C17" s="8">
        <v>159</v>
      </c>
      <c r="D17" s="8">
        <v>147</v>
      </c>
      <c r="E17" s="8">
        <v>253</v>
      </c>
      <c r="F17" s="8">
        <v>38</v>
      </c>
      <c r="G17" s="8">
        <v>114</v>
      </c>
      <c r="H17" s="21" t="s">
        <v>15</v>
      </c>
      <c r="I17" s="21" t="s">
        <v>15</v>
      </c>
      <c r="J17" s="21" t="s">
        <v>15</v>
      </c>
      <c r="K17" s="21" t="s">
        <v>15</v>
      </c>
      <c r="L17" s="8">
        <v>51</v>
      </c>
      <c r="M17" s="8">
        <v>124</v>
      </c>
      <c r="N17" s="8">
        <v>437</v>
      </c>
      <c r="O17" s="8">
        <v>537</v>
      </c>
      <c r="P17" s="8">
        <v>450</v>
      </c>
      <c r="Q17" s="8">
        <v>495</v>
      </c>
      <c r="R17" s="8">
        <v>206</v>
      </c>
      <c r="S17" s="8">
        <v>354</v>
      </c>
      <c r="T17" s="8">
        <v>308</v>
      </c>
      <c r="U17" s="8">
        <v>369</v>
      </c>
      <c r="V17" s="8">
        <v>258</v>
      </c>
      <c r="W17" s="8">
        <v>364</v>
      </c>
      <c r="X17" s="8">
        <v>101</v>
      </c>
      <c r="Y17" s="8">
        <v>148</v>
      </c>
      <c r="Z17" s="8">
        <v>4993</v>
      </c>
    </row>
    <row r="22" spans="1:26" x14ac:dyDescent="0.25">
      <c r="C22">
        <f>SUM(B17:D17:F17:L17:N17:P17:R17:T17:V17:X17)</f>
        <v>4845</v>
      </c>
    </row>
    <row r="23" spans="1:26" x14ac:dyDescent="0.25">
      <c r="C23">
        <f>SUM(C17:E17:G17:M17:O17:Q17:S17:U17:W17:Y17)</f>
        <v>4913</v>
      </c>
    </row>
  </sheetData>
  <mergeCells count="19">
    <mergeCell ref="T10:U10"/>
    <mergeCell ref="D10:E10"/>
    <mergeCell ref="F10:G10"/>
    <mergeCell ref="H10:I10"/>
    <mergeCell ref="J10:K10"/>
    <mergeCell ref="L10:M10"/>
    <mergeCell ref="V10:W10"/>
    <mergeCell ref="A2:Z2"/>
    <mergeCell ref="A3:Z3"/>
    <mergeCell ref="A4:Z4"/>
    <mergeCell ref="A5:Z5"/>
    <mergeCell ref="A6:Z6"/>
    <mergeCell ref="A7:Z7"/>
    <mergeCell ref="A8:Z8"/>
    <mergeCell ref="X10:Y10"/>
    <mergeCell ref="B10:C10"/>
    <mergeCell ref="N10:O10"/>
    <mergeCell ref="P10:Q10"/>
    <mergeCell ref="R10:S10"/>
  </mergeCells>
  <pageMargins left="0.7" right="0.7" top="0.75" bottom="0.75" header="0.3" footer="0.3"/>
  <pageSetup paperSize="5" scale="6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2146-AA48-476F-B554-78AC883CD63B}">
  <dimension ref="A2:Z22"/>
  <sheetViews>
    <sheetView workbookViewId="0">
      <selection activeCell="I34" sqref="I34"/>
    </sheetView>
  </sheetViews>
  <sheetFormatPr defaultRowHeight="15" x14ac:dyDescent="0.25"/>
  <cols>
    <col min="1" max="1" width="26" customWidth="1"/>
  </cols>
  <sheetData>
    <row r="2" spans="1:2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1" x14ac:dyDescent="0.35">
      <c r="A8" s="107" t="s">
        <v>21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10" spans="1:26" ht="15.75" x14ac:dyDescent="0.25">
      <c r="A10" s="8" t="s">
        <v>22</v>
      </c>
      <c r="B10" s="105" t="s">
        <v>23</v>
      </c>
      <c r="C10" s="106"/>
      <c r="D10" s="105" t="s">
        <v>24</v>
      </c>
      <c r="E10" s="106"/>
      <c r="F10" s="105" t="s">
        <v>25</v>
      </c>
      <c r="G10" s="106"/>
      <c r="H10" s="105" t="s">
        <v>26</v>
      </c>
      <c r="I10" s="106"/>
      <c r="J10" s="105" t="s">
        <v>27</v>
      </c>
      <c r="K10" s="106"/>
      <c r="L10" s="105" t="s">
        <v>28</v>
      </c>
      <c r="M10" s="106"/>
      <c r="N10" s="105" t="s">
        <v>29</v>
      </c>
      <c r="O10" s="106"/>
      <c r="P10" s="105" t="s">
        <v>30</v>
      </c>
      <c r="Q10" s="106"/>
      <c r="R10" s="105" t="s">
        <v>31</v>
      </c>
      <c r="S10" s="106"/>
      <c r="T10" s="105" t="s">
        <v>32</v>
      </c>
      <c r="U10" s="106"/>
      <c r="V10" s="105" t="s">
        <v>33</v>
      </c>
      <c r="W10" s="106"/>
      <c r="X10" s="105" t="s">
        <v>34</v>
      </c>
      <c r="Y10" s="106"/>
      <c r="Z10" s="8" t="s">
        <v>35</v>
      </c>
    </row>
    <row r="11" spans="1:26" ht="15.75" x14ac:dyDescent="0.25">
      <c r="A11" s="8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8"/>
    </row>
    <row r="12" spans="1:26" ht="15.75" x14ac:dyDescent="0.25">
      <c r="A12" s="9" t="s">
        <v>38</v>
      </c>
      <c r="B12" s="10">
        <v>34</v>
      </c>
      <c r="C12" s="10">
        <v>105</v>
      </c>
      <c r="D12" s="10">
        <v>35</v>
      </c>
      <c r="E12" s="10">
        <v>70</v>
      </c>
      <c r="F12" s="10">
        <v>25</v>
      </c>
      <c r="G12" s="10">
        <v>74</v>
      </c>
      <c r="H12" s="10">
        <v>57</v>
      </c>
      <c r="I12" s="10">
        <v>104</v>
      </c>
      <c r="J12" s="10">
        <v>13</v>
      </c>
      <c r="K12" s="10">
        <v>24</v>
      </c>
      <c r="L12" s="10">
        <v>22</v>
      </c>
      <c r="M12" s="10">
        <v>52</v>
      </c>
      <c r="N12" s="10">
        <v>7</v>
      </c>
      <c r="O12" s="10">
        <v>24</v>
      </c>
      <c r="P12" s="10">
        <v>22</v>
      </c>
      <c r="Q12" s="10">
        <v>63</v>
      </c>
      <c r="R12" s="10">
        <v>51</v>
      </c>
      <c r="S12" s="10">
        <v>34</v>
      </c>
      <c r="T12" s="10">
        <v>408</v>
      </c>
      <c r="U12" s="10">
        <v>424</v>
      </c>
      <c r="V12" s="10">
        <v>620</v>
      </c>
      <c r="W12" s="10">
        <v>536</v>
      </c>
      <c r="X12" s="10">
        <v>72</v>
      </c>
      <c r="Y12" s="10">
        <v>94</v>
      </c>
      <c r="Z12" s="10">
        <f>SUM(B12:Y12)</f>
        <v>2970</v>
      </c>
    </row>
    <row r="13" spans="1:26" ht="15.75" x14ac:dyDescent="0.25">
      <c r="A13" s="9" t="s">
        <v>39</v>
      </c>
      <c r="B13" s="10">
        <v>6</v>
      </c>
      <c r="C13" s="10">
        <v>25</v>
      </c>
      <c r="D13" s="10">
        <v>14</v>
      </c>
      <c r="E13" s="10">
        <v>41</v>
      </c>
      <c r="F13" s="10">
        <v>18</v>
      </c>
      <c r="G13" s="10">
        <v>25</v>
      </c>
      <c r="H13" s="10">
        <v>9</v>
      </c>
      <c r="I13" s="10">
        <v>27</v>
      </c>
      <c r="J13" s="10">
        <v>10</v>
      </c>
      <c r="K13" s="10">
        <v>16</v>
      </c>
      <c r="L13" s="10">
        <v>10</v>
      </c>
      <c r="M13" s="10">
        <v>40</v>
      </c>
      <c r="N13" s="10">
        <v>4</v>
      </c>
      <c r="O13" s="10">
        <v>16</v>
      </c>
      <c r="P13" s="10">
        <v>46</v>
      </c>
      <c r="Q13" s="10">
        <v>21</v>
      </c>
      <c r="R13" s="10">
        <v>33</v>
      </c>
      <c r="S13" s="10">
        <v>24</v>
      </c>
      <c r="T13" s="10">
        <v>33</v>
      </c>
      <c r="U13" s="10">
        <v>50</v>
      </c>
      <c r="V13" s="10">
        <v>14</v>
      </c>
      <c r="W13" s="10">
        <v>38</v>
      </c>
      <c r="X13" s="10">
        <v>29</v>
      </c>
      <c r="Y13" s="10">
        <v>47</v>
      </c>
      <c r="Z13" s="10">
        <f>SUM(B13:Y13)</f>
        <v>596</v>
      </c>
    </row>
    <row r="14" spans="1:26" ht="15.75" x14ac:dyDescent="0.25">
      <c r="A14" s="9" t="s">
        <v>40</v>
      </c>
      <c r="B14" s="10">
        <v>8</v>
      </c>
      <c r="C14" s="10">
        <v>25</v>
      </c>
      <c r="D14" s="10">
        <v>12</v>
      </c>
      <c r="E14" s="10">
        <v>44</v>
      </c>
      <c r="F14" s="10">
        <v>15</v>
      </c>
      <c r="G14" s="10">
        <v>35</v>
      </c>
      <c r="H14" s="10">
        <v>17</v>
      </c>
      <c r="I14" s="10">
        <v>19</v>
      </c>
      <c r="J14" s="10">
        <v>9</v>
      </c>
      <c r="K14" s="10">
        <v>9</v>
      </c>
      <c r="L14" s="10">
        <v>9</v>
      </c>
      <c r="M14" s="10">
        <v>11</v>
      </c>
      <c r="N14" s="10">
        <v>3</v>
      </c>
      <c r="O14" s="10">
        <v>9</v>
      </c>
      <c r="P14" s="10">
        <v>7</v>
      </c>
      <c r="Q14" s="10">
        <v>27</v>
      </c>
      <c r="R14" s="10">
        <v>23</v>
      </c>
      <c r="S14" s="10">
        <v>21</v>
      </c>
      <c r="T14" s="10">
        <v>32</v>
      </c>
      <c r="U14" s="10">
        <v>12</v>
      </c>
      <c r="V14" s="10">
        <v>11</v>
      </c>
      <c r="W14" s="10">
        <v>5</v>
      </c>
      <c r="X14" s="10">
        <v>19</v>
      </c>
      <c r="Y14" s="10">
        <v>27</v>
      </c>
      <c r="Z14" s="10">
        <f>SUM(B14:Y14)</f>
        <v>409</v>
      </c>
    </row>
    <row r="15" spans="1:26" ht="15.75" x14ac:dyDescent="0.25">
      <c r="A15" s="9" t="s">
        <v>41</v>
      </c>
      <c r="B15" s="10" t="s">
        <v>15</v>
      </c>
      <c r="C15" s="10" t="s">
        <v>15</v>
      </c>
      <c r="D15" s="10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>
        <v>1</v>
      </c>
      <c r="M15" s="10" t="s">
        <v>15</v>
      </c>
      <c r="N15" s="10">
        <v>1</v>
      </c>
      <c r="O15" s="10" t="s">
        <v>15</v>
      </c>
      <c r="P15" s="10" t="s">
        <v>15</v>
      </c>
      <c r="Q15" s="10" t="s">
        <v>15</v>
      </c>
      <c r="R15" s="10" t="s">
        <v>15</v>
      </c>
      <c r="S15" s="10" t="s">
        <v>15</v>
      </c>
      <c r="T15" s="10" t="s">
        <v>15</v>
      </c>
      <c r="U15" s="10" t="s">
        <v>15</v>
      </c>
      <c r="V15" s="10" t="s">
        <v>15</v>
      </c>
      <c r="W15" s="10" t="s">
        <v>15</v>
      </c>
      <c r="X15" s="10">
        <v>4</v>
      </c>
      <c r="Y15" s="10" t="s">
        <v>15</v>
      </c>
      <c r="Z15" s="10">
        <v>6</v>
      </c>
    </row>
    <row r="16" spans="1:26" ht="15.75" x14ac:dyDescent="0.25">
      <c r="A16" s="9" t="s">
        <v>42</v>
      </c>
      <c r="B16" s="10">
        <v>12</v>
      </c>
      <c r="C16" s="10">
        <v>19</v>
      </c>
      <c r="D16" s="10">
        <v>7</v>
      </c>
      <c r="E16" s="10">
        <v>6</v>
      </c>
      <c r="F16" s="10">
        <v>14</v>
      </c>
      <c r="G16" s="10">
        <v>16</v>
      </c>
      <c r="H16" s="10">
        <v>25</v>
      </c>
      <c r="I16" s="10">
        <v>40</v>
      </c>
      <c r="J16" s="10">
        <v>9</v>
      </c>
      <c r="K16" s="10">
        <v>4</v>
      </c>
      <c r="L16" s="10">
        <v>10</v>
      </c>
      <c r="M16" s="10">
        <v>11</v>
      </c>
      <c r="N16" s="10">
        <v>14</v>
      </c>
      <c r="O16" s="10">
        <v>5</v>
      </c>
      <c r="P16" s="10">
        <v>15</v>
      </c>
      <c r="Q16" s="10">
        <v>26</v>
      </c>
      <c r="R16" s="10">
        <v>12</v>
      </c>
      <c r="S16" s="10">
        <v>34</v>
      </c>
      <c r="T16" s="10">
        <v>19</v>
      </c>
      <c r="U16" s="10">
        <v>21</v>
      </c>
      <c r="V16" s="10">
        <v>12</v>
      </c>
      <c r="W16" s="10">
        <v>13</v>
      </c>
      <c r="X16" s="10">
        <v>17</v>
      </c>
      <c r="Y16" s="10">
        <v>30</v>
      </c>
      <c r="Z16" s="10">
        <f>SUM(B16:Y16)</f>
        <v>391</v>
      </c>
    </row>
    <row r="17" spans="1:26" ht="15.75" x14ac:dyDescent="0.25">
      <c r="A17" s="11" t="s">
        <v>35</v>
      </c>
      <c r="B17" s="12">
        <f t="shared" ref="B17:U17" si="0">SUM(B12:B16)</f>
        <v>60</v>
      </c>
      <c r="C17" s="8">
        <f t="shared" si="0"/>
        <v>174</v>
      </c>
      <c r="D17" s="8">
        <f t="shared" si="0"/>
        <v>68</v>
      </c>
      <c r="E17" s="8">
        <f t="shared" si="0"/>
        <v>161</v>
      </c>
      <c r="F17" s="8">
        <f t="shared" si="0"/>
        <v>72</v>
      </c>
      <c r="G17" s="8">
        <f t="shared" si="0"/>
        <v>150</v>
      </c>
      <c r="H17" s="8">
        <f t="shared" si="0"/>
        <v>108</v>
      </c>
      <c r="I17" s="8">
        <f t="shared" si="0"/>
        <v>190</v>
      </c>
      <c r="J17" s="8">
        <f t="shared" si="0"/>
        <v>41</v>
      </c>
      <c r="K17" s="8">
        <f t="shared" si="0"/>
        <v>53</v>
      </c>
      <c r="L17" s="8">
        <f t="shared" si="0"/>
        <v>52</v>
      </c>
      <c r="M17" s="8">
        <f t="shared" si="0"/>
        <v>114</v>
      </c>
      <c r="N17" s="8">
        <f t="shared" si="0"/>
        <v>29</v>
      </c>
      <c r="O17" s="8">
        <f t="shared" si="0"/>
        <v>54</v>
      </c>
      <c r="P17" s="8">
        <f t="shared" si="0"/>
        <v>90</v>
      </c>
      <c r="Q17" s="8">
        <f t="shared" si="0"/>
        <v>137</v>
      </c>
      <c r="R17" s="8">
        <f t="shared" si="0"/>
        <v>119</v>
      </c>
      <c r="S17" s="8">
        <f t="shared" si="0"/>
        <v>113</v>
      </c>
      <c r="T17" s="8">
        <f t="shared" si="0"/>
        <v>492</v>
      </c>
      <c r="U17" s="8">
        <f t="shared" si="0"/>
        <v>507</v>
      </c>
      <c r="V17" s="8">
        <f>SUM(V12:V16)</f>
        <v>657</v>
      </c>
      <c r="W17" s="8">
        <f>SUM(W12:W16)</f>
        <v>592</v>
      </c>
      <c r="X17" s="8">
        <f>SUM(X12:X16)</f>
        <v>141</v>
      </c>
      <c r="Y17" s="8">
        <f>SUM(Y12:Y16)</f>
        <v>198</v>
      </c>
      <c r="Z17" s="8">
        <f>SUM(Z12:Z16)</f>
        <v>4372</v>
      </c>
    </row>
    <row r="18" spans="1:26" ht="15.75" x14ac:dyDescent="0.25">
      <c r="A18" s="13" t="s">
        <v>43</v>
      </c>
      <c r="B18" s="114">
        <v>234</v>
      </c>
      <c r="C18" s="115"/>
      <c r="D18" s="114">
        <v>229</v>
      </c>
      <c r="E18" s="115"/>
      <c r="F18" s="114">
        <v>222</v>
      </c>
      <c r="G18" s="115"/>
      <c r="H18" s="114">
        <v>298</v>
      </c>
      <c r="I18" s="115"/>
      <c r="J18" s="114">
        <v>94</v>
      </c>
      <c r="K18" s="115"/>
      <c r="L18" s="114">
        <v>166</v>
      </c>
      <c r="M18" s="115"/>
      <c r="N18" s="114">
        <v>83</v>
      </c>
      <c r="O18" s="115"/>
      <c r="P18" s="114">
        <v>227</v>
      </c>
      <c r="Q18" s="115"/>
      <c r="R18" s="114">
        <v>256</v>
      </c>
      <c r="S18" s="115"/>
      <c r="T18" s="114">
        <v>999</v>
      </c>
      <c r="U18" s="115"/>
      <c r="V18" s="114">
        <v>1249</v>
      </c>
      <c r="W18" s="115"/>
      <c r="X18" s="114">
        <v>339</v>
      </c>
      <c r="Y18" s="115"/>
      <c r="Z18" s="14">
        <v>4372</v>
      </c>
    </row>
    <row r="21" spans="1:26" x14ac:dyDescent="0.25">
      <c r="B21">
        <f>SUM(B17:D17:F17:H17:J17:L17:N17:P17:R17:T17:V17:X17)</f>
        <v>4174</v>
      </c>
    </row>
    <row r="22" spans="1:26" x14ac:dyDescent="0.25">
      <c r="B22">
        <f>SUM(C17:E17:G17:I17:K17:M17:O17:Q17:S17:U17:W17:Y17)</f>
        <v>4312</v>
      </c>
    </row>
  </sheetData>
  <mergeCells count="31">
    <mergeCell ref="A7:Z7"/>
    <mergeCell ref="A2:Z2"/>
    <mergeCell ref="A3:Z3"/>
    <mergeCell ref="A4:Z4"/>
    <mergeCell ref="A5:Z5"/>
    <mergeCell ref="A6:Z6"/>
    <mergeCell ref="A8:Z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B18:C18"/>
    <mergeCell ref="D18:E18"/>
    <mergeCell ref="F18:G18"/>
    <mergeCell ref="H18:I18"/>
    <mergeCell ref="J18:K18"/>
    <mergeCell ref="V18:W18"/>
    <mergeCell ref="X18:Y18"/>
    <mergeCell ref="L18:M18"/>
    <mergeCell ref="N18:O18"/>
    <mergeCell ref="P18:Q18"/>
    <mergeCell ref="R18:S18"/>
    <mergeCell ref="T18:U18"/>
  </mergeCells>
  <pageMargins left="0.7" right="0.7" top="0.75" bottom="0.75" header="0.3" footer="0.3"/>
  <pageSetup paperSize="5" scale="6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35CC-B7A7-4879-9992-ABAA3BC589EC}">
  <dimension ref="A2:AA27"/>
  <sheetViews>
    <sheetView workbookViewId="0">
      <selection activeCell="L34" sqref="L34"/>
    </sheetView>
  </sheetViews>
  <sheetFormatPr defaultRowHeight="15" x14ac:dyDescent="0.25"/>
  <cols>
    <col min="1" max="1" width="24" customWidth="1"/>
    <col min="25" max="25" width="9.42578125" customWidth="1"/>
    <col min="26" max="26" width="14.85546875" customWidth="1"/>
  </cols>
  <sheetData>
    <row r="2" spans="1:27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7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7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7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7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7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5"/>
    </row>
    <row r="8" spans="1:27" ht="21" x14ac:dyDescent="0.35">
      <c r="A8" s="107" t="s">
        <v>51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5"/>
    </row>
    <row r="10" spans="1:27" ht="15.75" x14ac:dyDescent="0.25">
      <c r="A10" s="118" t="s">
        <v>22</v>
      </c>
      <c r="B10" s="117" t="s">
        <v>23</v>
      </c>
      <c r="C10" s="117"/>
      <c r="D10" s="117" t="s">
        <v>24</v>
      </c>
      <c r="E10" s="117"/>
      <c r="F10" s="117" t="s">
        <v>25</v>
      </c>
      <c r="G10" s="117"/>
      <c r="H10" s="117" t="s">
        <v>26</v>
      </c>
      <c r="I10" s="117"/>
      <c r="J10" s="117" t="s">
        <v>27</v>
      </c>
      <c r="K10" s="117"/>
      <c r="L10" s="117" t="s">
        <v>28</v>
      </c>
      <c r="M10" s="117"/>
      <c r="N10" s="117" t="s">
        <v>29</v>
      </c>
      <c r="O10" s="117"/>
      <c r="P10" s="117" t="s">
        <v>30</v>
      </c>
      <c r="Q10" s="117"/>
      <c r="R10" s="117" t="s">
        <v>31</v>
      </c>
      <c r="S10" s="117"/>
      <c r="T10" s="117" t="s">
        <v>32</v>
      </c>
      <c r="U10" s="117"/>
      <c r="V10" s="117" t="s">
        <v>33</v>
      </c>
      <c r="W10" s="117"/>
      <c r="X10" s="117" t="s">
        <v>34</v>
      </c>
      <c r="Y10" s="117"/>
      <c r="Z10" s="8" t="s">
        <v>43</v>
      </c>
      <c r="AA10" s="16"/>
    </row>
    <row r="11" spans="1:27" ht="15.75" x14ac:dyDescent="0.25">
      <c r="A11" s="119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8"/>
      <c r="AA11" s="16"/>
    </row>
    <row r="12" spans="1:27" ht="15.75" x14ac:dyDescent="0.25">
      <c r="A12" s="9" t="s">
        <v>38</v>
      </c>
      <c r="B12" s="10">
        <v>15</v>
      </c>
      <c r="C12" s="10">
        <v>34</v>
      </c>
      <c r="D12" s="10">
        <v>31</v>
      </c>
      <c r="E12" s="10">
        <v>48</v>
      </c>
      <c r="F12" s="10">
        <v>63</v>
      </c>
      <c r="G12" s="10">
        <v>103</v>
      </c>
      <c r="H12" s="10">
        <v>22</v>
      </c>
      <c r="I12" s="10">
        <v>48</v>
      </c>
      <c r="J12" s="10">
        <v>116</v>
      </c>
      <c r="K12" s="10">
        <v>136</v>
      </c>
      <c r="L12" s="10">
        <v>98</v>
      </c>
      <c r="M12" s="10">
        <v>89</v>
      </c>
      <c r="N12" s="10">
        <v>85</v>
      </c>
      <c r="O12" s="10">
        <v>83</v>
      </c>
      <c r="P12" s="10">
        <v>72</v>
      </c>
      <c r="Q12" s="10">
        <v>59</v>
      </c>
      <c r="R12" s="10">
        <v>52</v>
      </c>
      <c r="S12" s="10">
        <v>81</v>
      </c>
      <c r="T12" s="10">
        <v>78</v>
      </c>
      <c r="U12" s="10">
        <v>91</v>
      </c>
      <c r="V12" s="10">
        <v>89</v>
      </c>
      <c r="W12" s="10">
        <v>101</v>
      </c>
      <c r="X12" s="10">
        <v>95</v>
      </c>
      <c r="Y12" s="10">
        <v>87</v>
      </c>
      <c r="Z12" s="10">
        <v>1776</v>
      </c>
      <c r="AA12" s="17"/>
    </row>
    <row r="13" spans="1:27" ht="15.75" x14ac:dyDescent="0.25">
      <c r="A13" s="9" t="s">
        <v>39</v>
      </c>
      <c r="B13" s="10">
        <v>14</v>
      </c>
      <c r="C13" s="10">
        <v>62</v>
      </c>
      <c r="D13" s="10">
        <v>71</v>
      </c>
      <c r="E13" s="10">
        <v>91</v>
      </c>
      <c r="F13" s="10">
        <v>27</v>
      </c>
      <c r="G13" s="10">
        <v>101</v>
      </c>
      <c r="H13" s="10">
        <v>24</v>
      </c>
      <c r="I13" s="10">
        <v>57</v>
      </c>
      <c r="J13" s="10">
        <v>62</v>
      </c>
      <c r="K13" s="10">
        <v>112</v>
      </c>
      <c r="L13" s="10">
        <v>25</v>
      </c>
      <c r="M13" s="10">
        <v>17</v>
      </c>
      <c r="N13" s="10">
        <v>21</v>
      </c>
      <c r="O13" s="10">
        <v>35</v>
      </c>
      <c r="P13" s="10">
        <v>92</v>
      </c>
      <c r="Q13" s="10">
        <v>25</v>
      </c>
      <c r="R13" s="10">
        <v>124</v>
      </c>
      <c r="S13" s="10">
        <v>132</v>
      </c>
      <c r="T13" s="10">
        <v>123</v>
      </c>
      <c r="U13" s="10">
        <v>143</v>
      </c>
      <c r="V13" s="10">
        <v>94</v>
      </c>
      <c r="W13" s="10">
        <v>125</v>
      </c>
      <c r="X13" s="10">
        <v>98</v>
      </c>
      <c r="Y13" s="10">
        <v>102</v>
      </c>
      <c r="Z13" s="10">
        <v>1777</v>
      </c>
      <c r="AA13" s="17"/>
    </row>
    <row r="14" spans="1:27" ht="15.75" x14ac:dyDescent="0.25">
      <c r="A14" s="9" t="s">
        <v>40</v>
      </c>
      <c r="B14" s="10">
        <v>61</v>
      </c>
      <c r="C14" s="10">
        <v>17</v>
      </c>
      <c r="D14" s="10">
        <v>54</v>
      </c>
      <c r="E14" s="10">
        <v>10</v>
      </c>
      <c r="F14" s="10">
        <v>41</v>
      </c>
      <c r="G14" s="10">
        <v>32</v>
      </c>
      <c r="H14" s="10">
        <v>36</v>
      </c>
      <c r="I14" s="10">
        <v>10</v>
      </c>
      <c r="J14" s="10">
        <v>78</v>
      </c>
      <c r="K14" s="10">
        <v>95</v>
      </c>
      <c r="L14" s="10">
        <v>71</v>
      </c>
      <c r="M14" s="10">
        <v>111</v>
      </c>
      <c r="N14" s="10">
        <v>87</v>
      </c>
      <c r="O14" s="10">
        <v>64</v>
      </c>
      <c r="P14" s="10">
        <v>89</v>
      </c>
      <c r="Q14" s="10">
        <v>23</v>
      </c>
      <c r="R14" s="10">
        <v>20</v>
      </c>
      <c r="S14" s="10">
        <v>82</v>
      </c>
      <c r="T14" s="10">
        <v>44</v>
      </c>
      <c r="U14" s="10">
        <v>28</v>
      </c>
      <c r="V14" s="10">
        <v>19</v>
      </c>
      <c r="W14" s="10">
        <v>85</v>
      </c>
      <c r="X14" s="10">
        <v>40</v>
      </c>
      <c r="Y14" s="10">
        <v>80</v>
      </c>
      <c r="Z14" s="10">
        <v>1277</v>
      </c>
      <c r="AA14" s="17"/>
    </row>
    <row r="15" spans="1:27" ht="15.75" x14ac:dyDescent="0.25">
      <c r="A15" s="9" t="s">
        <v>41</v>
      </c>
      <c r="B15" s="10" t="s">
        <v>15</v>
      </c>
      <c r="C15" s="10">
        <v>1</v>
      </c>
      <c r="D15" s="10" t="s">
        <v>15</v>
      </c>
      <c r="E15" s="10" t="s">
        <v>15</v>
      </c>
      <c r="F15" s="10" t="s">
        <v>15</v>
      </c>
      <c r="G15" s="10">
        <v>1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  <c r="P15" s="10" t="s">
        <v>15</v>
      </c>
      <c r="Q15" s="10" t="s">
        <v>15</v>
      </c>
      <c r="R15" s="10" t="s">
        <v>15</v>
      </c>
      <c r="S15" s="10" t="s">
        <v>15</v>
      </c>
      <c r="T15" s="10" t="s">
        <v>15</v>
      </c>
      <c r="U15" s="10" t="s">
        <v>15</v>
      </c>
      <c r="V15" s="10">
        <v>3</v>
      </c>
      <c r="W15" s="10">
        <v>6</v>
      </c>
      <c r="X15" s="10">
        <v>5</v>
      </c>
      <c r="Y15" s="10">
        <v>1</v>
      </c>
      <c r="Z15" s="10">
        <v>17</v>
      </c>
      <c r="AA15" s="17"/>
    </row>
    <row r="16" spans="1:27" ht="15.75" x14ac:dyDescent="0.25">
      <c r="A16" s="9" t="s">
        <v>42</v>
      </c>
      <c r="B16" s="10">
        <v>10</v>
      </c>
      <c r="C16" s="10">
        <v>16</v>
      </c>
      <c r="D16" s="10">
        <v>44</v>
      </c>
      <c r="E16" s="10">
        <v>12</v>
      </c>
      <c r="F16" s="10">
        <v>14</v>
      </c>
      <c r="G16" s="10">
        <v>16</v>
      </c>
      <c r="H16" s="10">
        <v>9</v>
      </c>
      <c r="I16" s="10">
        <v>13</v>
      </c>
      <c r="J16" s="10">
        <v>24</v>
      </c>
      <c r="K16" s="10">
        <v>34</v>
      </c>
      <c r="L16" s="10">
        <v>14</v>
      </c>
      <c r="M16" s="10">
        <v>11</v>
      </c>
      <c r="N16" s="10">
        <v>11</v>
      </c>
      <c r="O16" s="10">
        <v>6</v>
      </c>
      <c r="P16" s="10">
        <v>7</v>
      </c>
      <c r="Q16" s="10">
        <v>32</v>
      </c>
      <c r="R16" s="10">
        <v>12</v>
      </c>
      <c r="S16" s="10">
        <v>23</v>
      </c>
      <c r="T16" s="10">
        <v>10</v>
      </c>
      <c r="U16" s="10">
        <v>15</v>
      </c>
      <c r="V16" s="10">
        <v>37</v>
      </c>
      <c r="W16" s="10">
        <v>21</v>
      </c>
      <c r="X16" s="10">
        <v>31</v>
      </c>
      <c r="Y16" s="10">
        <v>21</v>
      </c>
      <c r="Z16" s="10">
        <v>443</v>
      </c>
      <c r="AA16" s="17"/>
    </row>
    <row r="17" spans="1:27" ht="15.75" x14ac:dyDescent="0.25">
      <c r="A17" s="11" t="s">
        <v>43</v>
      </c>
      <c r="B17" s="12">
        <v>100</v>
      </c>
      <c r="C17" s="8">
        <v>130</v>
      </c>
      <c r="D17" s="8">
        <v>200</v>
      </c>
      <c r="E17" s="8">
        <v>161</v>
      </c>
      <c r="F17" s="8">
        <v>145</v>
      </c>
      <c r="G17" s="8">
        <v>253</v>
      </c>
      <c r="H17" s="8">
        <v>91</v>
      </c>
      <c r="I17" s="8">
        <v>128</v>
      </c>
      <c r="J17" s="8">
        <v>280</v>
      </c>
      <c r="K17" s="8">
        <v>377</v>
      </c>
      <c r="L17" s="8">
        <v>208</v>
      </c>
      <c r="M17" s="8">
        <v>228</v>
      </c>
      <c r="N17" s="8">
        <v>204</v>
      </c>
      <c r="O17" s="8">
        <v>188</v>
      </c>
      <c r="P17" s="8">
        <v>260</v>
      </c>
      <c r="Q17" s="8">
        <v>139</v>
      </c>
      <c r="R17" s="8">
        <v>208</v>
      </c>
      <c r="S17" s="8">
        <v>318</v>
      </c>
      <c r="T17" s="8">
        <v>255</v>
      </c>
      <c r="U17" s="8">
        <v>277</v>
      </c>
      <c r="V17" s="8">
        <v>242</v>
      </c>
      <c r="W17" s="8">
        <v>338</v>
      </c>
      <c r="X17" s="8">
        <v>269</v>
      </c>
      <c r="Y17" s="8">
        <v>291</v>
      </c>
      <c r="Z17" s="8">
        <v>5290</v>
      </c>
      <c r="AA17" s="18"/>
    </row>
    <row r="20" spans="1:27" ht="15.75" x14ac:dyDescent="0.25">
      <c r="A20" s="8" t="s">
        <v>52</v>
      </c>
      <c r="B20" s="22" t="s">
        <v>23</v>
      </c>
      <c r="C20" s="22" t="s">
        <v>24</v>
      </c>
      <c r="D20" s="22" t="s">
        <v>53</v>
      </c>
      <c r="E20" s="22" t="s">
        <v>54</v>
      </c>
      <c r="F20" s="22" t="s">
        <v>27</v>
      </c>
      <c r="G20" s="22" t="s">
        <v>55</v>
      </c>
      <c r="H20" s="22" t="s">
        <v>56</v>
      </c>
      <c r="I20" s="22" t="s">
        <v>30</v>
      </c>
      <c r="J20" s="22" t="s">
        <v>31</v>
      </c>
      <c r="K20" s="22" t="s">
        <v>32</v>
      </c>
      <c r="L20" s="22" t="s">
        <v>33</v>
      </c>
      <c r="M20" s="22" t="s">
        <v>34</v>
      </c>
    </row>
    <row r="21" spans="1:27" x14ac:dyDescent="0.25">
      <c r="A21" s="23" t="s">
        <v>57</v>
      </c>
      <c r="B21" s="24">
        <v>1</v>
      </c>
      <c r="C21" s="24">
        <v>2</v>
      </c>
      <c r="D21" s="24">
        <v>9</v>
      </c>
      <c r="E21" s="24">
        <v>6</v>
      </c>
      <c r="F21" s="24">
        <v>6</v>
      </c>
      <c r="G21" s="24">
        <v>1</v>
      </c>
      <c r="H21" s="25">
        <v>3</v>
      </c>
      <c r="I21" s="25" t="s">
        <v>15</v>
      </c>
      <c r="J21" s="25" t="s">
        <v>15</v>
      </c>
      <c r="K21" s="25" t="s">
        <v>15</v>
      </c>
      <c r="L21" s="25" t="s">
        <v>15</v>
      </c>
      <c r="M21" s="24"/>
    </row>
    <row r="22" spans="1:27" x14ac:dyDescent="0.25">
      <c r="A22" s="23" t="s">
        <v>58</v>
      </c>
      <c r="B22" s="25" t="s">
        <v>15</v>
      </c>
      <c r="C22" s="24">
        <v>3</v>
      </c>
      <c r="D22" s="25" t="s">
        <v>15</v>
      </c>
      <c r="E22" s="25" t="s">
        <v>15</v>
      </c>
      <c r="F22" s="25" t="s">
        <v>15</v>
      </c>
      <c r="G22" s="24">
        <v>47</v>
      </c>
      <c r="H22" s="25">
        <v>1</v>
      </c>
      <c r="I22" s="25" t="s">
        <v>15</v>
      </c>
      <c r="J22" s="24">
        <v>62</v>
      </c>
      <c r="K22" s="24">
        <v>42</v>
      </c>
      <c r="L22" s="25" t="s">
        <v>15</v>
      </c>
      <c r="M22" s="24"/>
      <c r="R22" s="116"/>
      <c r="S22" s="103"/>
      <c r="T22" s="103"/>
      <c r="U22" s="103"/>
      <c r="V22" s="103"/>
      <c r="W22" s="103"/>
      <c r="X22" s="103"/>
      <c r="Y22" s="103"/>
      <c r="Z22" s="103"/>
    </row>
    <row r="23" spans="1:27" x14ac:dyDescent="0.25">
      <c r="A23" s="23" t="s">
        <v>59</v>
      </c>
      <c r="B23" s="24">
        <v>51</v>
      </c>
      <c r="C23" s="24">
        <v>61</v>
      </c>
      <c r="D23" s="24">
        <v>25</v>
      </c>
      <c r="E23" s="24">
        <v>5</v>
      </c>
      <c r="F23" s="25">
        <v>108</v>
      </c>
      <c r="G23" s="24">
        <v>22</v>
      </c>
      <c r="H23" s="24">
        <v>43</v>
      </c>
      <c r="I23" s="24">
        <v>11</v>
      </c>
      <c r="J23" s="24">
        <v>53</v>
      </c>
      <c r="K23" s="25">
        <v>103</v>
      </c>
      <c r="L23" s="24">
        <v>116</v>
      </c>
      <c r="M23" s="24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7" x14ac:dyDescent="0.25">
      <c r="A24" s="23" t="s">
        <v>60</v>
      </c>
      <c r="B24" s="25" t="s">
        <v>15</v>
      </c>
      <c r="C24" s="25" t="s">
        <v>15</v>
      </c>
      <c r="D24" s="25" t="s">
        <v>15</v>
      </c>
      <c r="E24" s="25" t="s">
        <v>15</v>
      </c>
      <c r="F24" s="25" t="s">
        <v>15</v>
      </c>
      <c r="G24" s="25" t="s">
        <v>15</v>
      </c>
      <c r="H24" s="25" t="s">
        <v>15</v>
      </c>
      <c r="I24" s="25" t="s">
        <v>15</v>
      </c>
      <c r="J24" s="25">
        <v>16</v>
      </c>
      <c r="K24" s="25">
        <v>4</v>
      </c>
      <c r="L24" s="25" t="s">
        <v>15</v>
      </c>
      <c r="M24" s="25"/>
    </row>
    <row r="25" spans="1:27" x14ac:dyDescent="0.25">
      <c r="A25" s="23" t="s">
        <v>61</v>
      </c>
      <c r="B25" s="24">
        <v>5</v>
      </c>
      <c r="C25" s="24">
        <v>1</v>
      </c>
      <c r="D25" s="24">
        <v>1</v>
      </c>
      <c r="E25" s="24">
        <v>7</v>
      </c>
      <c r="F25" s="24">
        <v>9</v>
      </c>
      <c r="G25" s="24">
        <v>18</v>
      </c>
      <c r="H25" s="24">
        <v>2</v>
      </c>
      <c r="I25" s="25">
        <v>2</v>
      </c>
      <c r="J25" s="25">
        <v>23</v>
      </c>
      <c r="K25" s="24">
        <v>17</v>
      </c>
      <c r="L25" s="25">
        <v>33</v>
      </c>
      <c r="M25" s="24"/>
    </row>
    <row r="26" spans="1:27" x14ac:dyDescent="0.25">
      <c r="A26" s="23" t="s">
        <v>62</v>
      </c>
      <c r="B26" s="24">
        <v>5</v>
      </c>
      <c r="C26" s="24">
        <v>15</v>
      </c>
      <c r="D26" s="24">
        <v>20</v>
      </c>
      <c r="E26" s="24">
        <v>20</v>
      </c>
      <c r="F26" s="24">
        <v>2</v>
      </c>
      <c r="G26" s="24">
        <v>1</v>
      </c>
      <c r="H26" s="24">
        <v>10</v>
      </c>
      <c r="I26" s="24">
        <v>12</v>
      </c>
      <c r="J26" s="25">
        <v>210</v>
      </c>
      <c r="K26" s="24">
        <v>41</v>
      </c>
      <c r="L26" s="24">
        <v>7</v>
      </c>
      <c r="M26" s="24"/>
    </row>
    <row r="27" spans="1:27" x14ac:dyDescent="0.25">
      <c r="A27" s="26" t="s">
        <v>7</v>
      </c>
      <c r="B27" s="22">
        <f>SUM(B21+B23+B25+B26)</f>
        <v>62</v>
      </c>
      <c r="C27" s="22">
        <f>SUM(C21+C22+C3 +C23+C25+C26)</f>
        <v>82</v>
      </c>
      <c r="D27" s="22">
        <f>SUM(D21+D23+D25+D26)</f>
        <v>55</v>
      </c>
      <c r="E27" s="22">
        <f>SUM(E21+E23+E25+E26)</f>
        <v>38</v>
      </c>
      <c r="F27" s="22">
        <f>SUM(F21+F23+F25+F26)</f>
        <v>125</v>
      </c>
      <c r="G27" s="22">
        <f>SUM(G21:G22:G23:G25:G26)</f>
        <v>89</v>
      </c>
      <c r="H27" s="22">
        <f>SUM(H21:H22:H23:H25:H26)</f>
        <v>59</v>
      </c>
      <c r="I27" s="22">
        <f>SUM(I23:I25:I26)</f>
        <v>25</v>
      </c>
      <c r="J27" s="22">
        <f>SUM(J22:J26)</f>
        <v>364</v>
      </c>
      <c r="K27" s="22">
        <f>SUM(K22:K26)</f>
        <v>207</v>
      </c>
      <c r="L27" s="22">
        <f>SUM(L23:L25:L26)</f>
        <v>156</v>
      </c>
      <c r="M27" s="22"/>
    </row>
  </sheetData>
  <mergeCells count="22">
    <mergeCell ref="A7:Z7"/>
    <mergeCell ref="A10:A11"/>
    <mergeCell ref="A2:Z2"/>
    <mergeCell ref="A3:Z3"/>
    <mergeCell ref="A4:Z4"/>
    <mergeCell ref="A5:Z5"/>
    <mergeCell ref="A6:Z6"/>
    <mergeCell ref="A8:Z8"/>
    <mergeCell ref="B10:C10"/>
    <mergeCell ref="D10:E10"/>
    <mergeCell ref="F10:G10"/>
    <mergeCell ref="H10:I10"/>
    <mergeCell ref="J10:K10"/>
    <mergeCell ref="R22:Z22"/>
    <mergeCell ref="R23:Z23"/>
    <mergeCell ref="V10:W10"/>
    <mergeCell ref="X10:Y10"/>
    <mergeCell ref="L10:M10"/>
    <mergeCell ref="N10:O10"/>
    <mergeCell ref="P10:Q10"/>
    <mergeCell ref="R10:S10"/>
    <mergeCell ref="T10:U10"/>
  </mergeCells>
  <pageMargins left="0.7" right="0.7" top="0.75" bottom="0.75" header="0.3" footer="0.3"/>
  <pageSetup paperSize="5" scale="6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F95BC-0FD8-48E1-8F59-D70E734ADD90}">
  <dimension ref="A2:AA21"/>
  <sheetViews>
    <sheetView topLeftCell="A4" workbookViewId="0">
      <selection activeCell="N12" sqref="N12"/>
    </sheetView>
  </sheetViews>
  <sheetFormatPr defaultRowHeight="15" x14ac:dyDescent="0.25"/>
  <cols>
    <col min="1" max="1" width="25.42578125" customWidth="1"/>
    <col min="26" max="26" width="11.42578125" customWidth="1"/>
  </cols>
  <sheetData>
    <row r="2" spans="1:27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7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7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7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7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7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5"/>
    </row>
    <row r="8" spans="1:27" ht="21" x14ac:dyDescent="0.35">
      <c r="A8" s="107" t="s">
        <v>49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5"/>
    </row>
    <row r="10" spans="1:27" ht="15.75" x14ac:dyDescent="0.25">
      <c r="A10" s="118" t="s">
        <v>22</v>
      </c>
      <c r="B10" s="117" t="s">
        <v>23</v>
      </c>
      <c r="C10" s="117"/>
      <c r="D10" s="117" t="s">
        <v>24</v>
      </c>
      <c r="E10" s="117"/>
      <c r="F10" s="117" t="s">
        <v>25</v>
      </c>
      <c r="G10" s="117"/>
      <c r="H10" s="117" t="s">
        <v>26</v>
      </c>
      <c r="I10" s="117"/>
      <c r="J10" s="117" t="s">
        <v>27</v>
      </c>
      <c r="K10" s="117"/>
      <c r="L10" s="117" t="s">
        <v>28</v>
      </c>
      <c r="M10" s="117"/>
      <c r="N10" s="117" t="s">
        <v>29</v>
      </c>
      <c r="O10" s="117"/>
      <c r="P10" s="117" t="s">
        <v>30</v>
      </c>
      <c r="Q10" s="117"/>
      <c r="R10" s="117" t="s">
        <v>31</v>
      </c>
      <c r="S10" s="117"/>
      <c r="T10" s="117" t="s">
        <v>32</v>
      </c>
      <c r="U10" s="117"/>
      <c r="V10" s="117" t="s">
        <v>33</v>
      </c>
      <c r="W10" s="117"/>
      <c r="X10" s="117" t="s">
        <v>34</v>
      </c>
      <c r="Y10" s="117"/>
      <c r="Z10" s="118" t="s">
        <v>43</v>
      </c>
      <c r="AA10" s="16"/>
    </row>
    <row r="11" spans="1:27" ht="15.75" x14ac:dyDescent="0.25">
      <c r="A11" s="119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119"/>
      <c r="AA11" s="16"/>
    </row>
    <row r="12" spans="1:27" ht="28.5" customHeight="1" x14ac:dyDescent="0.25">
      <c r="A12" s="9" t="s">
        <v>38</v>
      </c>
      <c r="B12" s="10">
        <v>64</v>
      </c>
      <c r="C12" s="10">
        <v>41</v>
      </c>
      <c r="D12" s="10">
        <v>55</v>
      </c>
      <c r="E12" s="10">
        <v>50</v>
      </c>
      <c r="F12" s="10">
        <v>92</v>
      </c>
      <c r="G12" s="10">
        <v>62</v>
      </c>
      <c r="H12" s="10">
        <v>73</v>
      </c>
      <c r="I12" s="10">
        <v>72</v>
      </c>
      <c r="J12" s="10">
        <v>49</v>
      </c>
      <c r="K12" s="10">
        <v>40</v>
      </c>
      <c r="L12" s="10">
        <v>243</v>
      </c>
      <c r="M12" s="10">
        <v>254</v>
      </c>
      <c r="N12" s="10">
        <v>111</v>
      </c>
      <c r="O12" s="10">
        <v>84</v>
      </c>
      <c r="P12" s="10">
        <v>165</v>
      </c>
      <c r="Q12" s="10">
        <v>149</v>
      </c>
      <c r="R12" s="10">
        <v>162</v>
      </c>
      <c r="S12" s="10">
        <v>182</v>
      </c>
      <c r="T12" s="10">
        <v>153</v>
      </c>
      <c r="U12" s="10">
        <v>151</v>
      </c>
      <c r="V12" s="10">
        <v>291</v>
      </c>
      <c r="W12" s="10">
        <v>346</v>
      </c>
      <c r="X12" s="10">
        <v>128</v>
      </c>
      <c r="Y12" s="10">
        <v>140</v>
      </c>
      <c r="Z12" s="10">
        <f>SUM(B12:Y12)</f>
        <v>3157</v>
      </c>
      <c r="AA12" s="17"/>
    </row>
    <row r="13" spans="1:27" ht="28.5" customHeight="1" x14ac:dyDescent="0.25">
      <c r="A13" s="9" t="s">
        <v>39</v>
      </c>
      <c r="B13" s="10">
        <v>46</v>
      </c>
      <c r="C13" s="10">
        <v>101</v>
      </c>
      <c r="D13" s="10">
        <v>23</v>
      </c>
      <c r="E13" s="10">
        <v>45</v>
      </c>
      <c r="F13" s="10">
        <v>60</v>
      </c>
      <c r="G13" s="10">
        <v>75</v>
      </c>
      <c r="H13" s="10">
        <v>80</v>
      </c>
      <c r="I13" s="10">
        <v>72</v>
      </c>
      <c r="J13" s="10">
        <v>94</v>
      </c>
      <c r="K13" s="10">
        <v>67</v>
      </c>
      <c r="L13" s="10">
        <v>45</v>
      </c>
      <c r="M13" s="10">
        <v>58</v>
      </c>
      <c r="N13" s="10">
        <v>39</v>
      </c>
      <c r="O13" s="10">
        <v>43</v>
      </c>
      <c r="P13" s="10">
        <v>31</v>
      </c>
      <c r="Q13" s="10">
        <v>19</v>
      </c>
      <c r="R13" s="10">
        <v>32</v>
      </c>
      <c r="S13" s="10">
        <v>50</v>
      </c>
      <c r="T13" s="10">
        <v>61</v>
      </c>
      <c r="U13" s="10">
        <v>66</v>
      </c>
      <c r="V13" s="10">
        <v>67</v>
      </c>
      <c r="W13" s="10">
        <v>74</v>
      </c>
      <c r="X13" s="10">
        <v>32</v>
      </c>
      <c r="Y13" s="10">
        <v>66</v>
      </c>
      <c r="Z13" s="10">
        <f t="shared" ref="Z13:Z16" si="0">SUM(B13:Y13)</f>
        <v>1346</v>
      </c>
      <c r="AA13" s="17"/>
    </row>
    <row r="14" spans="1:27" ht="28.5" customHeight="1" x14ac:dyDescent="0.25">
      <c r="A14" s="9" t="s">
        <v>40</v>
      </c>
      <c r="B14" s="10">
        <v>38</v>
      </c>
      <c r="C14" s="10">
        <v>72</v>
      </c>
      <c r="D14" s="10">
        <v>36</v>
      </c>
      <c r="E14" s="10">
        <v>42</v>
      </c>
      <c r="F14" s="10">
        <v>53</v>
      </c>
      <c r="G14" s="10">
        <v>29</v>
      </c>
      <c r="H14" s="10">
        <v>32</v>
      </c>
      <c r="I14" s="10">
        <v>36</v>
      </c>
      <c r="J14" s="10">
        <v>31</v>
      </c>
      <c r="K14" s="10">
        <v>44</v>
      </c>
      <c r="L14" s="10">
        <v>29</v>
      </c>
      <c r="M14" s="10">
        <v>61</v>
      </c>
      <c r="N14" s="10">
        <v>53</v>
      </c>
      <c r="O14" s="10">
        <v>36</v>
      </c>
      <c r="P14" s="10">
        <v>35</v>
      </c>
      <c r="Q14" s="10">
        <v>41</v>
      </c>
      <c r="R14" s="10">
        <v>52</v>
      </c>
      <c r="S14" s="10">
        <v>72</v>
      </c>
      <c r="T14" s="10">
        <v>43</v>
      </c>
      <c r="U14" s="10">
        <v>50</v>
      </c>
      <c r="V14" s="10">
        <v>73</v>
      </c>
      <c r="W14" s="10">
        <v>65</v>
      </c>
      <c r="X14" s="10">
        <v>31</v>
      </c>
      <c r="Y14" s="10">
        <v>28</v>
      </c>
      <c r="Z14" s="10">
        <f t="shared" si="0"/>
        <v>1082</v>
      </c>
      <c r="AA14" s="17"/>
    </row>
    <row r="15" spans="1:27" ht="28.5" customHeight="1" x14ac:dyDescent="0.25">
      <c r="A15" s="9" t="s">
        <v>41</v>
      </c>
      <c r="B15" s="10">
        <v>3</v>
      </c>
      <c r="C15" s="10">
        <v>2</v>
      </c>
      <c r="D15" s="10">
        <v>1</v>
      </c>
      <c r="E15" s="10" t="s">
        <v>15</v>
      </c>
      <c r="F15" s="10" t="s">
        <v>15</v>
      </c>
      <c r="G15" s="10">
        <v>2</v>
      </c>
      <c r="H15" s="10">
        <v>2</v>
      </c>
      <c r="I15" s="10">
        <v>4</v>
      </c>
      <c r="J15" s="10">
        <v>4</v>
      </c>
      <c r="K15" s="10">
        <v>6</v>
      </c>
      <c r="L15" s="10">
        <v>1</v>
      </c>
      <c r="M15" s="10">
        <v>3</v>
      </c>
      <c r="N15" s="10" t="s">
        <v>15</v>
      </c>
      <c r="O15" s="10">
        <v>3</v>
      </c>
      <c r="P15" s="10">
        <v>2</v>
      </c>
      <c r="Q15" s="10">
        <v>2</v>
      </c>
      <c r="R15" s="10">
        <v>5</v>
      </c>
      <c r="S15" s="10">
        <v>2</v>
      </c>
      <c r="T15" s="10">
        <v>3</v>
      </c>
      <c r="U15" s="10">
        <v>2</v>
      </c>
      <c r="V15" s="10">
        <v>2</v>
      </c>
      <c r="W15" s="10">
        <v>2</v>
      </c>
      <c r="X15" s="10">
        <v>1</v>
      </c>
      <c r="Y15" s="10">
        <v>2</v>
      </c>
      <c r="Z15" s="10">
        <f t="shared" si="0"/>
        <v>54</v>
      </c>
      <c r="AA15" s="17"/>
    </row>
    <row r="16" spans="1:27" ht="28.5" customHeight="1" x14ac:dyDescent="0.25">
      <c r="A16" s="9" t="s">
        <v>42</v>
      </c>
      <c r="B16" s="10">
        <v>36</v>
      </c>
      <c r="C16" s="10">
        <v>23</v>
      </c>
      <c r="D16" s="10">
        <v>16</v>
      </c>
      <c r="E16" s="10">
        <v>19</v>
      </c>
      <c r="F16" s="10">
        <v>21</v>
      </c>
      <c r="G16" s="10">
        <v>22</v>
      </c>
      <c r="H16" s="10">
        <v>43</v>
      </c>
      <c r="I16" s="10">
        <v>29</v>
      </c>
      <c r="J16" s="10">
        <v>43</v>
      </c>
      <c r="K16" s="10">
        <v>54</v>
      </c>
      <c r="L16" s="10">
        <v>46</v>
      </c>
      <c r="M16" s="10">
        <v>27</v>
      </c>
      <c r="N16" s="10">
        <v>32</v>
      </c>
      <c r="O16" s="10">
        <v>24</v>
      </c>
      <c r="P16" s="10">
        <v>33</v>
      </c>
      <c r="Q16" s="10">
        <v>25</v>
      </c>
      <c r="R16" s="10">
        <v>27</v>
      </c>
      <c r="S16" s="10">
        <v>65</v>
      </c>
      <c r="T16" s="10">
        <v>51</v>
      </c>
      <c r="U16" s="10">
        <v>52</v>
      </c>
      <c r="V16" s="10">
        <v>34</v>
      </c>
      <c r="W16" s="10">
        <v>61</v>
      </c>
      <c r="X16" s="10">
        <v>35</v>
      </c>
      <c r="Y16" s="10">
        <v>49</v>
      </c>
      <c r="Z16" s="10">
        <f t="shared" si="0"/>
        <v>867</v>
      </c>
      <c r="AA16" s="17"/>
    </row>
    <row r="17" spans="1:27" ht="28.5" customHeight="1" x14ac:dyDescent="0.25">
      <c r="A17" s="9" t="s">
        <v>69</v>
      </c>
      <c r="B17" s="10">
        <v>18</v>
      </c>
      <c r="C17" s="10">
        <v>8</v>
      </c>
      <c r="D17" s="10">
        <v>14</v>
      </c>
      <c r="E17" s="10">
        <v>3</v>
      </c>
      <c r="F17" s="10">
        <v>16</v>
      </c>
      <c r="G17" s="10">
        <v>4</v>
      </c>
      <c r="H17" s="10">
        <v>21</v>
      </c>
      <c r="I17" s="10">
        <v>1</v>
      </c>
      <c r="J17" s="10">
        <v>39</v>
      </c>
      <c r="K17" s="10">
        <v>1</v>
      </c>
      <c r="L17" s="10">
        <v>25</v>
      </c>
      <c r="M17" s="10">
        <v>5</v>
      </c>
      <c r="N17" s="10">
        <v>30</v>
      </c>
      <c r="O17" s="53" t="s">
        <v>15</v>
      </c>
      <c r="P17" s="10">
        <v>27</v>
      </c>
      <c r="Q17" s="10">
        <v>4</v>
      </c>
      <c r="R17" s="10">
        <v>18</v>
      </c>
      <c r="S17" s="10">
        <v>4</v>
      </c>
      <c r="T17" s="10">
        <v>14</v>
      </c>
      <c r="U17" s="10">
        <v>5</v>
      </c>
      <c r="V17" s="10">
        <v>24</v>
      </c>
      <c r="W17" s="10">
        <v>4</v>
      </c>
      <c r="X17" s="10">
        <v>20</v>
      </c>
      <c r="Y17" s="10">
        <v>9</v>
      </c>
      <c r="Z17" s="10">
        <f>SUM(B17:Y17)</f>
        <v>314</v>
      </c>
      <c r="AA17" s="17"/>
    </row>
    <row r="18" spans="1:27" ht="28.5" customHeight="1" x14ac:dyDescent="0.25">
      <c r="A18" s="11" t="s">
        <v>43</v>
      </c>
      <c r="B18" s="12">
        <f t="shared" ref="B18:S18" si="1">SUM(B12:B17)</f>
        <v>205</v>
      </c>
      <c r="C18" s="8">
        <f t="shared" si="1"/>
        <v>247</v>
      </c>
      <c r="D18" s="8">
        <f t="shared" si="1"/>
        <v>145</v>
      </c>
      <c r="E18" s="8">
        <f t="shared" si="1"/>
        <v>159</v>
      </c>
      <c r="F18" s="8">
        <f t="shared" si="1"/>
        <v>242</v>
      </c>
      <c r="G18" s="8">
        <f t="shared" si="1"/>
        <v>194</v>
      </c>
      <c r="H18" s="8">
        <f t="shared" si="1"/>
        <v>251</v>
      </c>
      <c r="I18" s="8">
        <f t="shared" si="1"/>
        <v>214</v>
      </c>
      <c r="J18" s="8">
        <f t="shared" si="1"/>
        <v>260</v>
      </c>
      <c r="K18" s="8">
        <f t="shared" si="1"/>
        <v>212</v>
      </c>
      <c r="L18" s="8">
        <f t="shared" si="1"/>
        <v>389</v>
      </c>
      <c r="M18" s="8">
        <f t="shared" si="1"/>
        <v>408</v>
      </c>
      <c r="N18" s="8">
        <f t="shared" si="1"/>
        <v>265</v>
      </c>
      <c r="O18" s="8">
        <f t="shared" si="1"/>
        <v>190</v>
      </c>
      <c r="P18" s="8">
        <f t="shared" si="1"/>
        <v>293</v>
      </c>
      <c r="Q18" s="8">
        <f t="shared" si="1"/>
        <v>240</v>
      </c>
      <c r="R18" s="8">
        <f t="shared" si="1"/>
        <v>296</v>
      </c>
      <c r="S18" s="8">
        <f t="shared" si="1"/>
        <v>375</v>
      </c>
      <c r="T18" s="8">
        <v>321</v>
      </c>
      <c r="U18" s="8">
        <f>SUM(U12:U17)</f>
        <v>326</v>
      </c>
      <c r="V18" s="8">
        <f>SUM(V12:V17)</f>
        <v>491</v>
      </c>
      <c r="W18" s="8">
        <f>SUM(W12:W17)</f>
        <v>552</v>
      </c>
      <c r="X18" s="8">
        <f>SUM(X12:X17)</f>
        <v>247</v>
      </c>
      <c r="Y18" s="8">
        <f>SUM(Y12:Y17)</f>
        <v>294</v>
      </c>
      <c r="Z18" s="8">
        <f>SUM(B18:Y18)</f>
        <v>6816</v>
      </c>
      <c r="AA18" s="18"/>
    </row>
    <row r="19" spans="1:27" x14ac:dyDescent="0.25">
      <c r="W19" t="s">
        <v>50</v>
      </c>
    </row>
    <row r="20" spans="1:27" ht="15.75" x14ac:dyDescent="0.25">
      <c r="Z20" s="20"/>
    </row>
    <row r="21" spans="1:27" x14ac:dyDescent="0.25">
      <c r="J21" s="19"/>
    </row>
  </sheetData>
  <mergeCells count="21">
    <mergeCell ref="A7:Z7"/>
    <mergeCell ref="A10:A11"/>
    <mergeCell ref="A2:Z2"/>
    <mergeCell ref="A3:Z3"/>
    <mergeCell ref="A4:Z4"/>
    <mergeCell ref="A5:Z5"/>
    <mergeCell ref="A6:Z6"/>
    <mergeCell ref="T10:U10"/>
    <mergeCell ref="V10:W10"/>
    <mergeCell ref="X10:Y10"/>
    <mergeCell ref="Z10:Z11"/>
    <mergeCell ref="A8:Z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paperSize="5" scale="6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7AD-791D-4852-83C8-AEE62DC992DD}">
  <dimension ref="A2:Z17"/>
  <sheetViews>
    <sheetView topLeftCell="A4" workbookViewId="0">
      <selection activeCell="S16" sqref="S16"/>
    </sheetView>
  </sheetViews>
  <sheetFormatPr defaultRowHeight="15" x14ac:dyDescent="0.25"/>
  <cols>
    <col min="1" max="1" width="13" customWidth="1"/>
    <col min="6" max="6" width="14.42578125" customWidth="1"/>
    <col min="19" max="19" width="15.42578125" customWidth="1"/>
  </cols>
  <sheetData>
    <row r="2" spans="1:2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1" x14ac:dyDescent="0.35">
      <c r="A8" s="107" t="s">
        <v>51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10" spans="1:26" ht="15.75" x14ac:dyDescent="0.25">
      <c r="F10" s="8" t="s">
        <v>52</v>
      </c>
      <c r="G10" s="22" t="s">
        <v>23</v>
      </c>
      <c r="H10" s="22" t="s">
        <v>24</v>
      </c>
      <c r="I10" s="22" t="s">
        <v>53</v>
      </c>
      <c r="J10" s="22" t="s">
        <v>54</v>
      </c>
      <c r="K10" s="22" t="s">
        <v>27</v>
      </c>
      <c r="L10" s="22" t="s">
        <v>55</v>
      </c>
      <c r="M10" s="22" t="s">
        <v>56</v>
      </c>
      <c r="N10" s="22" t="s">
        <v>30</v>
      </c>
      <c r="O10" s="22" t="s">
        <v>31</v>
      </c>
      <c r="P10" s="22" t="s">
        <v>32</v>
      </c>
      <c r="Q10" s="22" t="s">
        <v>33</v>
      </c>
      <c r="R10" s="22" t="s">
        <v>34</v>
      </c>
      <c r="S10" s="26" t="s">
        <v>7</v>
      </c>
    </row>
    <row r="11" spans="1:26" x14ac:dyDescent="0.25">
      <c r="F11" s="23" t="s">
        <v>57</v>
      </c>
      <c r="G11" s="25" t="s">
        <v>15</v>
      </c>
      <c r="H11" s="25" t="s">
        <v>15</v>
      </c>
      <c r="I11" s="25" t="s">
        <v>15</v>
      </c>
      <c r="J11" s="25" t="s">
        <v>15</v>
      </c>
      <c r="K11" s="25" t="s">
        <v>15</v>
      </c>
      <c r="L11" s="25" t="s">
        <v>15</v>
      </c>
      <c r="M11" s="25" t="s">
        <v>15</v>
      </c>
      <c r="N11" s="25" t="s">
        <v>15</v>
      </c>
      <c r="O11" s="24">
        <v>1</v>
      </c>
      <c r="P11" s="25" t="s">
        <v>15</v>
      </c>
      <c r="Q11" s="25" t="s">
        <v>15</v>
      </c>
      <c r="R11" s="24">
        <v>29</v>
      </c>
      <c r="S11" s="23">
        <f>SUM(O11:R11)</f>
        <v>30</v>
      </c>
    </row>
    <row r="12" spans="1:26" x14ac:dyDescent="0.25">
      <c r="F12" s="23" t="s">
        <v>58</v>
      </c>
      <c r="G12" s="24">
        <v>6</v>
      </c>
      <c r="H12" s="24">
        <v>17</v>
      </c>
      <c r="I12" s="24">
        <v>47</v>
      </c>
      <c r="J12" s="24">
        <v>17</v>
      </c>
      <c r="K12" s="24">
        <v>72</v>
      </c>
      <c r="L12" s="24">
        <v>53</v>
      </c>
      <c r="M12" s="25" t="s">
        <v>15</v>
      </c>
      <c r="N12" s="24">
        <v>2</v>
      </c>
      <c r="O12" s="24">
        <v>1</v>
      </c>
      <c r="P12" s="24">
        <v>7</v>
      </c>
      <c r="Q12" s="25" t="s">
        <v>15</v>
      </c>
      <c r="R12" s="24">
        <v>78</v>
      </c>
      <c r="S12" s="23">
        <f>SUM(G12:L12:N12:R12)</f>
        <v>300</v>
      </c>
    </row>
    <row r="13" spans="1:26" x14ac:dyDescent="0.25">
      <c r="F13" s="23" t="s">
        <v>59</v>
      </c>
      <c r="G13" s="24">
        <v>21</v>
      </c>
      <c r="H13" s="24">
        <v>34</v>
      </c>
      <c r="I13" s="24">
        <v>64</v>
      </c>
      <c r="J13" s="24">
        <v>35</v>
      </c>
      <c r="K13" s="24">
        <v>105</v>
      </c>
      <c r="L13" s="24">
        <v>72</v>
      </c>
      <c r="M13" s="24">
        <v>2</v>
      </c>
      <c r="N13" s="24">
        <v>28</v>
      </c>
      <c r="O13" s="24">
        <v>5</v>
      </c>
      <c r="P13" s="25" t="s">
        <v>15</v>
      </c>
      <c r="Q13" s="24">
        <v>1</v>
      </c>
      <c r="R13" s="24">
        <v>41</v>
      </c>
      <c r="S13" s="23">
        <f>SUM(G13:R13)</f>
        <v>408</v>
      </c>
    </row>
    <row r="14" spans="1:26" x14ac:dyDescent="0.25">
      <c r="F14" s="23" t="s">
        <v>60</v>
      </c>
      <c r="G14" s="27" t="s">
        <v>15</v>
      </c>
      <c r="H14" s="27" t="s">
        <v>15</v>
      </c>
      <c r="I14" s="27" t="s">
        <v>15</v>
      </c>
      <c r="J14" s="27" t="s">
        <v>15</v>
      </c>
      <c r="K14" s="27" t="s">
        <v>15</v>
      </c>
      <c r="L14" s="25" t="s">
        <v>15</v>
      </c>
      <c r="M14" s="25" t="s">
        <v>15</v>
      </c>
      <c r="N14" s="25" t="s">
        <v>15</v>
      </c>
      <c r="O14" s="25" t="s">
        <v>15</v>
      </c>
      <c r="P14" s="25" t="s">
        <v>15</v>
      </c>
      <c r="Q14" s="25" t="s">
        <v>15</v>
      </c>
      <c r="R14" s="25" t="s">
        <v>15</v>
      </c>
      <c r="S14" s="25" t="s">
        <v>15</v>
      </c>
    </row>
    <row r="15" spans="1:26" x14ac:dyDescent="0.25">
      <c r="F15" s="23" t="s">
        <v>61</v>
      </c>
      <c r="G15" s="24">
        <v>9</v>
      </c>
      <c r="H15" s="24">
        <v>15</v>
      </c>
      <c r="I15" s="24">
        <v>21</v>
      </c>
      <c r="J15" s="24">
        <v>11</v>
      </c>
      <c r="K15" s="24">
        <v>47</v>
      </c>
      <c r="L15" s="24">
        <v>24</v>
      </c>
      <c r="M15" s="24">
        <v>1</v>
      </c>
      <c r="N15" s="25" t="s">
        <v>15</v>
      </c>
      <c r="O15" s="25" t="s">
        <v>15</v>
      </c>
      <c r="P15" s="24">
        <v>4</v>
      </c>
      <c r="Q15" s="25" t="s">
        <v>15</v>
      </c>
      <c r="R15" s="24">
        <v>5</v>
      </c>
      <c r="S15" s="23">
        <f>SUM(G15:R15)</f>
        <v>137</v>
      </c>
    </row>
    <row r="16" spans="1:26" x14ac:dyDescent="0.25">
      <c r="F16" s="23" t="s">
        <v>62</v>
      </c>
      <c r="G16" s="24">
        <v>13</v>
      </c>
      <c r="H16" s="24">
        <v>13</v>
      </c>
      <c r="I16" s="24">
        <v>34</v>
      </c>
      <c r="J16" s="24">
        <v>14</v>
      </c>
      <c r="K16" s="24">
        <v>28</v>
      </c>
      <c r="L16" s="24">
        <v>38</v>
      </c>
      <c r="M16" s="24">
        <v>6</v>
      </c>
      <c r="N16" s="24">
        <v>4</v>
      </c>
      <c r="O16" s="25" t="s">
        <v>15</v>
      </c>
      <c r="P16" s="24">
        <v>42</v>
      </c>
      <c r="Q16" s="24">
        <v>12</v>
      </c>
      <c r="R16" s="24">
        <v>22</v>
      </c>
      <c r="S16" s="23">
        <f>SUM(G16:R16)</f>
        <v>226</v>
      </c>
    </row>
    <row r="17" spans="6:19" x14ac:dyDescent="0.25">
      <c r="F17" s="26" t="s">
        <v>7</v>
      </c>
      <c r="G17" s="22">
        <f>SUM(G12:G13:G15:G16)</f>
        <v>49</v>
      </c>
      <c r="H17" s="22">
        <f>SUM(H12:H13:H15:H16)</f>
        <v>79</v>
      </c>
      <c r="I17" s="22">
        <f>SUM(I12:I13:I15:I16)</f>
        <v>166</v>
      </c>
      <c r="J17" s="22">
        <f>SUM(J12:J13:J15:J16)</f>
        <v>77</v>
      </c>
      <c r="K17" s="22">
        <f>SUM(J12:J13:J15:J16)</f>
        <v>77</v>
      </c>
      <c r="L17" s="22">
        <f>SUM(L12:L13:L15:L16)</f>
        <v>187</v>
      </c>
      <c r="M17" s="22">
        <f>SUM(M13+24+M16)</f>
        <v>32</v>
      </c>
      <c r="N17" s="22">
        <f>SUM(N12+N13+N16)</f>
        <v>34</v>
      </c>
      <c r="O17" s="22">
        <f>SUM(O11:O13)</f>
        <v>7</v>
      </c>
      <c r="P17" s="22">
        <f>SUM(P12:P15:P16)</f>
        <v>53</v>
      </c>
      <c r="Q17" s="22">
        <f>SUM(Q13:Q16 )</f>
        <v>13</v>
      </c>
      <c r="R17" s="22">
        <f>SUM(R11+R12+R13+R15+R16)</f>
        <v>175</v>
      </c>
      <c r="S17" s="28">
        <f>SUM(S11:S16)</f>
        <v>1101</v>
      </c>
    </row>
  </sheetData>
  <mergeCells count="7">
    <mergeCell ref="A8:Z8"/>
    <mergeCell ref="A2:Z2"/>
    <mergeCell ref="A3:Z3"/>
    <mergeCell ref="A4:Z4"/>
    <mergeCell ref="A5:Z5"/>
    <mergeCell ref="A6:Z6"/>
    <mergeCell ref="A7:Z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80A7-39E4-405D-BA87-0407E5646932}">
  <dimension ref="A2:Z17"/>
  <sheetViews>
    <sheetView workbookViewId="0">
      <selection activeCell="B49" sqref="B49"/>
    </sheetView>
  </sheetViews>
  <sheetFormatPr defaultRowHeight="15" x14ac:dyDescent="0.25"/>
  <cols>
    <col min="7" max="7" width="13.28515625" customWidth="1"/>
  </cols>
  <sheetData>
    <row r="2" spans="1:26" ht="20.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6.25" x14ac:dyDescent="0.2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8" x14ac:dyDescent="0.25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x14ac:dyDescent="0.25">
      <c r="A6" s="112" t="s">
        <v>19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1" x14ac:dyDescent="0.35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1" x14ac:dyDescent="0.35">
      <c r="A8" s="107" t="s">
        <v>51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10" spans="1:26" ht="15.75" x14ac:dyDescent="0.25">
      <c r="G10" s="8" t="s">
        <v>52</v>
      </c>
      <c r="H10" s="22" t="s">
        <v>23</v>
      </c>
      <c r="I10" s="22" t="s">
        <v>24</v>
      </c>
      <c r="J10" s="22" t="s">
        <v>53</v>
      </c>
      <c r="K10" s="22" t="s">
        <v>54</v>
      </c>
      <c r="L10" s="22" t="s">
        <v>27</v>
      </c>
      <c r="M10" s="22" t="s">
        <v>55</v>
      </c>
      <c r="N10" s="22" t="s">
        <v>56</v>
      </c>
      <c r="O10" s="22" t="s">
        <v>30</v>
      </c>
      <c r="P10" s="22" t="s">
        <v>31</v>
      </c>
      <c r="Q10" s="22" t="s">
        <v>32</v>
      </c>
      <c r="R10" s="22" t="s">
        <v>33</v>
      </c>
      <c r="S10" s="22" t="s">
        <v>34</v>
      </c>
      <c r="T10" s="22" t="s">
        <v>7</v>
      </c>
    </row>
    <row r="11" spans="1:26" x14ac:dyDescent="0.25">
      <c r="G11" s="23" t="s">
        <v>57</v>
      </c>
      <c r="H11" s="24">
        <v>1</v>
      </c>
      <c r="I11" s="24">
        <v>2</v>
      </c>
      <c r="J11" s="24">
        <v>9</v>
      </c>
      <c r="K11" s="24">
        <v>6</v>
      </c>
      <c r="L11" s="24">
        <v>6</v>
      </c>
      <c r="M11" s="24">
        <v>1</v>
      </c>
      <c r="N11" s="25">
        <v>3</v>
      </c>
      <c r="O11" s="25" t="s">
        <v>15</v>
      </c>
      <c r="P11" s="25" t="s">
        <v>15</v>
      </c>
      <c r="Q11" s="25" t="s">
        <v>15</v>
      </c>
      <c r="R11" s="25" t="s">
        <v>15</v>
      </c>
      <c r="S11" s="25" t="s">
        <v>15</v>
      </c>
      <c r="T11" s="23">
        <f>SUM(H11:N11)</f>
        <v>28</v>
      </c>
    </row>
    <row r="12" spans="1:26" x14ac:dyDescent="0.25">
      <c r="G12" s="23" t="s">
        <v>58</v>
      </c>
      <c r="H12" s="25" t="s">
        <v>15</v>
      </c>
      <c r="I12" s="24">
        <v>3</v>
      </c>
      <c r="J12" s="25" t="s">
        <v>15</v>
      </c>
      <c r="K12" s="25" t="s">
        <v>15</v>
      </c>
      <c r="L12" s="25" t="s">
        <v>15</v>
      </c>
      <c r="M12" s="24">
        <v>47</v>
      </c>
      <c r="N12" s="25">
        <v>1</v>
      </c>
      <c r="O12" s="25" t="s">
        <v>15</v>
      </c>
      <c r="P12" s="24">
        <v>62</v>
      </c>
      <c r="Q12" s="24">
        <v>42</v>
      </c>
      <c r="R12" s="25" t="s">
        <v>15</v>
      </c>
      <c r="S12" s="24">
        <v>51</v>
      </c>
      <c r="T12" s="23">
        <f>SUM(I12:S12)</f>
        <v>206</v>
      </c>
    </row>
    <row r="13" spans="1:26" x14ac:dyDescent="0.25">
      <c r="G13" s="23" t="s">
        <v>59</v>
      </c>
      <c r="H13" s="24">
        <v>51</v>
      </c>
      <c r="I13" s="24">
        <v>61</v>
      </c>
      <c r="J13" s="24">
        <v>25</v>
      </c>
      <c r="K13" s="24">
        <v>5</v>
      </c>
      <c r="L13" s="25">
        <v>108</v>
      </c>
      <c r="M13" s="24">
        <v>22</v>
      </c>
      <c r="N13" s="24">
        <v>43</v>
      </c>
      <c r="O13" s="24">
        <v>11</v>
      </c>
      <c r="P13" s="24">
        <v>53</v>
      </c>
      <c r="Q13" s="25">
        <v>103</v>
      </c>
      <c r="R13" s="24">
        <v>116</v>
      </c>
      <c r="S13" s="24">
        <v>64</v>
      </c>
      <c r="T13" s="23">
        <f>SUM(H13:S13)</f>
        <v>662</v>
      </c>
    </row>
    <row r="14" spans="1:26" x14ac:dyDescent="0.25">
      <c r="G14" s="23" t="s">
        <v>60</v>
      </c>
      <c r="H14" s="25" t="s">
        <v>15</v>
      </c>
      <c r="I14" s="25" t="s">
        <v>15</v>
      </c>
      <c r="J14" s="25" t="s">
        <v>15</v>
      </c>
      <c r="K14" s="25" t="s">
        <v>15</v>
      </c>
      <c r="L14" s="25" t="s">
        <v>15</v>
      </c>
      <c r="M14" s="25" t="s">
        <v>15</v>
      </c>
      <c r="N14" s="25" t="s">
        <v>15</v>
      </c>
      <c r="O14" s="25" t="s">
        <v>15</v>
      </c>
      <c r="P14" s="25">
        <v>16</v>
      </c>
      <c r="Q14" s="25">
        <v>4</v>
      </c>
      <c r="R14" s="25" t="s">
        <v>15</v>
      </c>
      <c r="S14" s="25" t="s">
        <v>15</v>
      </c>
      <c r="T14" s="23">
        <f>SUM(P14:Q14)</f>
        <v>20</v>
      </c>
    </row>
    <row r="15" spans="1:26" x14ac:dyDescent="0.25">
      <c r="G15" s="23" t="s">
        <v>61</v>
      </c>
      <c r="H15" s="24">
        <v>5</v>
      </c>
      <c r="I15" s="24">
        <v>1</v>
      </c>
      <c r="J15" s="24">
        <v>1</v>
      </c>
      <c r="K15" s="24">
        <v>7</v>
      </c>
      <c r="L15" s="24">
        <v>9</v>
      </c>
      <c r="M15" s="24">
        <v>18</v>
      </c>
      <c r="N15" s="24">
        <v>2</v>
      </c>
      <c r="O15" s="25">
        <v>2</v>
      </c>
      <c r="P15" s="25">
        <v>23</v>
      </c>
      <c r="Q15" s="24">
        <v>17</v>
      </c>
      <c r="R15" s="25">
        <v>33</v>
      </c>
      <c r="S15" s="24">
        <v>28</v>
      </c>
      <c r="T15" s="23">
        <f>SUM(H15:S15)</f>
        <v>146</v>
      </c>
    </row>
    <row r="16" spans="1:26" x14ac:dyDescent="0.25">
      <c r="G16" s="23" t="s">
        <v>62</v>
      </c>
      <c r="H16" s="24">
        <v>5</v>
      </c>
      <c r="I16" s="24">
        <v>15</v>
      </c>
      <c r="J16" s="24">
        <v>20</v>
      </c>
      <c r="K16" s="24">
        <v>20</v>
      </c>
      <c r="L16" s="24">
        <v>2</v>
      </c>
      <c r="M16" s="24">
        <v>1</v>
      </c>
      <c r="N16" s="24">
        <v>10</v>
      </c>
      <c r="O16" s="24">
        <v>12</v>
      </c>
      <c r="P16" s="25">
        <v>210</v>
      </c>
      <c r="Q16" s="24">
        <v>41</v>
      </c>
      <c r="R16" s="24">
        <v>7</v>
      </c>
      <c r="S16" s="24">
        <v>29</v>
      </c>
      <c r="T16" s="23">
        <f>SUM(H16:S16)</f>
        <v>372</v>
      </c>
    </row>
    <row r="17" spans="7:20" x14ac:dyDescent="0.25">
      <c r="G17" s="26" t="s">
        <v>7</v>
      </c>
      <c r="H17" s="22">
        <f>SUM(H11+H13+H15+H16)</f>
        <v>62</v>
      </c>
      <c r="I17" s="22">
        <f>SUM(I11:I13:I15:I16)</f>
        <v>82</v>
      </c>
      <c r="J17" s="22">
        <f>SUM(J11+J13+J15+J16)</f>
        <v>55</v>
      </c>
      <c r="K17" s="22">
        <f>SUM(K11+K13+K15+K16)</f>
        <v>38</v>
      </c>
      <c r="L17" s="22">
        <f>SUM(L11+L13+L15+L16)</f>
        <v>125</v>
      </c>
      <c r="M17" s="22">
        <f>SUM(M11:M12:M13:M15:M16)</f>
        <v>89</v>
      </c>
      <c r="N17" s="22">
        <f>SUM(N11:N12:N13:N15:N16)</f>
        <v>59</v>
      </c>
      <c r="O17" s="22">
        <f>SUM(O13:O15:O16)</f>
        <v>25</v>
      </c>
      <c r="P17" s="22">
        <f>SUM(P12:P16)</f>
        <v>364</v>
      </c>
      <c r="Q17" s="22">
        <f>SUM(Q12:Q16)</f>
        <v>207</v>
      </c>
      <c r="R17" s="22">
        <f>SUM(R13:R15:R16)</f>
        <v>156</v>
      </c>
      <c r="S17" s="22">
        <f>SUM(S11:S16)</f>
        <v>172</v>
      </c>
      <c r="T17" s="23">
        <f>SUM(T11:T16)</f>
        <v>1434</v>
      </c>
    </row>
  </sheetData>
  <mergeCells count="7">
    <mergeCell ref="A8:Z8"/>
    <mergeCell ref="A2:Z2"/>
    <mergeCell ref="A3:Z3"/>
    <mergeCell ref="A4:Z4"/>
    <mergeCell ref="A5:Z5"/>
    <mergeCell ref="A6:Z6"/>
    <mergeCell ref="A7:Z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38E3-B576-4CAE-8394-37E6775FD877}">
  <dimension ref="A1:AA32"/>
  <sheetViews>
    <sheetView workbookViewId="0">
      <selection activeCell="Z12" sqref="Z12"/>
    </sheetView>
  </sheetViews>
  <sheetFormatPr defaultRowHeight="15" x14ac:dyDescent="0.25"/>
  <cols>
    <col min="1" max="1" width="28.5703125" customWidth="1"/>
    <col min="26" max="26" width="11.42578125" customWidth="1"/>
  </cols>
  <sheetData>
    <row r="1" spans="1:27" ht="15.7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15.75" x14ac:dyDescent="0.2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37"/>
    </row>
    <row r="3" spans="1:27" ht="15.75" x14ac:dyDescent="0.25">
      <c r="A3" s="134" t="s">
        <v>17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37"/>
    </row>
    <row r="4" spans="1:27" ht="15.75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37"/>
    </row>
    <row r="5" spans="1:27" ht="15.75" x14ac:dyDescent="0.25">
      <c r="A5" s="135" t="s">
        <v>18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37"/>
    </row>
    <row r="6" spans="1:27" ht="15.75" x14ac:dyDescent="0.25">
      <c r="A6" s="136" t="s">
        <v>19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37"/>
    </row>
    <row r="7" spans="1:27" ht="15.75" x14ac:dyDescent="0.25">
      <c r="A7" s="137" t="s">
        <v>20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37"/>
    </row>
    <row r="8" spans="1:27" ht="15.75" x14ac:dyDescent="0.25">
      <c r="A8" s="137" t="s">
        <v>63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37"/>
    </row>
    <row r="9" spans="1:27" ht="15.75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ht="15.75" x14ac:dyDescent="0.25">
      <c r="A10" s="118" t="s">
        <v>22</v>
      </c>
      <c r="B10" s="117" t="s">
        <v>23</v>
      </c>
      <c r="C10" s="117"/>
      <c r="D10" s="117" t="s">
        <v>24</v>
      </c>
      <c r="E10" s="117"/>
      <c r="F10" s="117" t="s">
        <v>25</v>
      </c>
      <c r="G10" s="117"/>
      <c r="H10" s="117" t="s">
        <v>26</v>
      </c>
      <c r="I10" s="117"/>
      <c r="J10" s="117" t="s">
        <v>27</v>
      </c>
      <c r="K10" s="117"/>
      <c r="L10" s="117" t="s">
        <v>28</v>
      </c>
      <c r="M10" s="117"/>
      <c r="N10" s="117" t="s">
        <v>29</v>
      </c>
      <c r="O10" s="117"/>
      <c r="P10" s="117" t="s">
        <v>30</v>
      </c>
      <c r="Q10" s="117"/>
      <c r="R10" s="117" t="s">
        <v>31</v>
      </c>
      <c r="S10" s="117"/>
      <c r="T10" s="117" t="s">
        <v>32</v>
      </c>
      <c r="U10" s="117"/>
      <c r="V10" s="117" t="s">
        <v>33</v>
      </c>
      <c r="W10" s="117"/>
      <c r="X10" s="117" t="s">
        <v>34</v>
      </c>
      <c r="Y10" s="117"/>
      <c r="Z10" s="118" t="s">
        <v>43</v>
      </c>
      <c r="AA10" s="37"/>
    </row>
    <row r="11" spans="1:27" ht="15.75" x14ac:dyDescent="0.25">
      <c r="A11" s="119"/>
      <c r="B11" s="8" t="s">
        <v>36</v>
      </c>
      <c r="C11" s="8" t="s">
        <v>37</v>
      </c>
      <c r="D11" s="8" t="s">
        <v>36</v>
      </c>
      <c r="E11" s="8" t="s">
        <v>37</v>
      </c>
      <c r="F11" s="8" t="s">
        <v>36</v>
      </c>
      <c r="G11" s="8" t="s">
        <v>37</v>
      </c>
      <c r="H11" s="8" t="s">
        <v>36</v>
      </c>
      <c r="I11" s="8" t="s">
        <v>37</v>
      </c>
      <c r="J11" s="8" t="s">
        <v>36</v>
      </c>
      <c r="K11" s="8" t="s">
        <v>37</v>
      </c>
      <c r="L11" s="8" t="s">
        <v>36</v>
      </c>
      <c r="M11" s="8" t="s">
        <v>37</v>
      </c>
      <c r="N11" s="8" t="s">
        <v>36</v>
      </c>
      <c r="O11" s="8" t="s">
        <v>37</v>
      </c>
      <c r="P11" s="8" t="s">
        <v>36</v>
      </c>
      <c r="Q11" s="8" t="s">
        <v>37</v>
      </c>
      <c r="R11" s="8" t="s">
        <v>36</v>
      </c>
      <c r="S11" s="8" t="s">
        <v>37</v>
      </c>
      <c r="T11" s="8" t="s">
        <v>36</v>
      </c>
      <c r="U11" s="8" t="s">
        <v>37</v>
      </c>
      <c r="V11" s="8" t="s">
        <v>36</v>
      </c>
      <c r="W11" s="8" t="s">
        <v>37</v>
      </c>
      <c r="X11" s="8" t="s">
        <v>36</v>
      </c>
      <c r="Y11" s="8" t="s">
        <v>37</v>
      </c>
      <c r="Z11" s="119"/>
      <c r="AA11" s="37"/>
    </row>
    <row r="12" spans="1:27" ht="25.5" customHeight="1" x14ac:dyDescent="0.25">
      <c r="A12" s="11" t="s">
        <v>38</v>
      </c>
      <c r="B12" s="8">
        <v>81</v>
      </c>
      <c r="C12" s="8">
        <v>100</v>
      </c>
      <c r="D12" s="8">
        <v>25</v>
      </c>
      <c r="E12" s="8">
        <v>11</v>
      </c>
      <c r="F12" s="8">
        <v>19</v>
      </c>
      <c r="G12" s="8">
        <v>24</v>
      </c>
      <c r="H12" s="8">
        <v>17</v>
      </c>
      <c r="I12" s="8">
        <v>21</v>
      </c>
      <c r="J12" s="8">
        <v>61</v>
      </c>
      <c r="K12" s="8">
        <v>50</v>
      </c>
      <c r="L12" s="8">
        <v>34</v>
      </c>
      <c r="M12" s="8">
        <v>42</v>
      </c>
      <c r="N12" s="8">
        <v>39</v>
      </c>
      <c r="O12" s="8">
        <v>47</v>
      </c>
      <c r="P12" s="8">
        <v>56</v>
      </c>
      <c r="Q12" s="8">
        <v>42</v>
      </c>
      <c r="R12" s="8">
        <v>219</v>
      </c>
      <c r="S12" s="8">
        <v>244</v>
      </c>
      <c r="T12" s="8">
        <v>85</v>
      </c>
      <c r="U12" s="8">
        <v>66</v>
      </c>
      <c r="V12" s="8">
        <v>73</v>
      </c>
      <c r="W12" s="8">
        <v>84</v>
      </c>
      <c r="X12" s="8">
        <v>17</v>
      </c>
      <c r="Y12" s="8">
        <v>24</v>
      </c>
      <c r="Z12" s="8">
        <f t="shared" ref="Z12:Z18" si="0">SUM(B12:Y12)</f>
        <v>1481</v>
      </c>
      <c r="AA12" s="37"/>
    </row>
    <row r="13" spans="1:27" ht="25.5" customHeight="1" x14ac:dyDescent="0.25">
      <c r="A13" s="11" t="s">
        <v>39</v>
      </c>
      <c r="B13" s="8">
        <v>33</v>
      </c>
      <c r="C13" s="8">
        <v>45</v>
      </c>
      <c r="D13" s="8">
        <v>21</v>
      </c>
      <c r="E13" s="8">
        <v>47</v>
      </c>
      <c r="F13" s="8">
        <v>24</v>
      </c>
      <c r="G13" s="8">
        <v>31</v>
      </c>
      <c r="H13" s="8">
        <v>30</v>
      </c>
      <c r="I13" s="8">
        <v>34</v>
      </c>
      <c r="J13" s="8">
        <v>48</v>
      </c>
      <c r="K13" s="8">
        <v>52</v>
      </c>
      <c r="L13" s="8">
        <v>33</v>
      </c>
      <c r="M13" s="8">
        <v>21</v>
      </c>
      <c r="N13" s="8">
        <v>25</v>
      </c>
      <c r="O13" s="8">
        <v>43</v>
      </c>
      <c r="P13" s="8">
        <v>34</v>
      </c>
      <c r="Q13" s="8">
        <v>43</v>
      </c>
      <c r="R13" s="8">
        <v>169</v>
      </c>
      <c r="S13" s="8">
        <v>189</v>
      </c>
      <c r="T13" s="8">
        <v>90</v>
      </c>
      <c r="U13" s="8">
        <v>51</v>
      </c>
      <c r="V13" s="8">
        <v>54</v>
      </c>
      <c r="W13" s="8">
        <v>63</v>
      </c>
      <c r="X13" s="8">
        <v>31</v>
      </c>
      <c r="Y13" s="8">
        <v>34</v>
      </c>
      <c r="Z13" s="8">
        <f t="shared" si="0"/>
        <v>1245</v>
      </c>
      <c r="AA13" s="37"/>
    </row>
    <row r="14" spans="1:27" ht="25.5" customHeight="1" x14ac:dyDescent="0.25">
      <c r="A14" s="11" t="s">
        <v>40</v>
      </c>
      <c r="B14" s="8">
        <v>42</v>
      </c>
      <c r="C14" s="8">
        <v>46</v>
      </c>
      <c r="D14" s="8">
        <v>47</v>
      </c>
      <c r="E14" s="8">
        <v>53</v>
      </c>
      <c r="F14" s="8">
        <v>17</v>
      </c>
      <c r="G14" s="8">
        <v>28</v>
      </c>
      <c r="H14" s="8">
        <v>19</v>
      </c>
      <c r="I14" s="8">
        <v>32</v>
      </c>
      <c r="J14" s="8">
        <v>31</v>
      </c>
      <c r="K14" s="8">
        <v>27</v>
      </c>
      <c r="L14" s="8">
        <v>29</v>
      </c>
      <c r="M14" s="8">
        <v>38</v>
      </c>
      <c r="N14" s="8">
        <v>56</v>
      </c>
      <c r="O14" s="8">
        <v>40</v>
      </c>
      <c r="P14" s="8">
        <v>78</v>
      </c>
      <c r="Q14" s="8">
        <v>75</v>
      </c>
      <c r="R14" s="8">
        <v>161</v>
      </c>
      <c r="S14" s="8">
        <v>174</v>
      </c>
      <c r="T14" s="8">
        <v>55</v>
      </c>
      <c r="U14" s="8">
        <v>79</v>
      </c>
      <c r="V14" s="8">
        <v>61</v>
      </c>
      <c r="W14" s="8">
        <v>51</v>
      </c>
      <c r="X14" s="8">
        <v>11</v>
      </c>
      <c r="Y14" s="8">
        <v>8</v>
      </c>
      <c r="Z14" s="8">
        <f t="shared" si="0"/>
        <v>1258</v>
      </c>
      <c r="AA14" s="37"/>
    </row>
    <row r="15" spans="1:27" ht="25.5" customHeight="1" x14ac:dyDescent="0.25">
      <c r="A15" s="11" t="s">
        <v>41</v>
      </c>
      <c r="B15" s="8">
        <v>13</v>
      </c>
      <c r="C15" s="8">
        <v>15</v>
      </c>
      <c r="D15" s="8">
        <v>14</v>
      </c>
      <c r="E15" s="8">
        <v>18</v>
      </c>
      <c r="F15" s="8">
        <v>13</v>
      </c>
      <c r="G15" s="8">
        <v>14</v>
      </c>
      <c r="H15" s="8">
        <v>14</v>
      </c>
      <c r="I15" s="8">
        <v>17</v>
      </c>
      <c r="J15" s="8">
        <v>18</v>
      </c>
      <c r="K15" s="8">
        <v>15</v>
      </c>
      <c r="L15" s="8">
        <v>11</v>
      </c>
      <c r="M15" s="8">
        <v>11</v>
      </c>
      <c r="N15" s="8">
        <v>1</v>
      </c>
      <c r="O15" s="8">
        <v>1</v>
      </c>
      <c r="P15" s="8">
        <v>11</v>
      </c>
      <c r="Q15" s="8">
        <v>1</v>
      </c>
      <c r="R15" s="8">
        <v>13</v>
      </c>
      <c r="S15" s="8">
        <v>14</v>
      </c>
      <c r="T15" s="8">
        <v>3</v>
      </c>
      <c r="U15" s="8">
        <v>3</v>
      </c>
      <c r="V15" s="8">
        <v>1</v>
      </c>
      <c r="W15" s="8">
        <v>2</v>
      </c>
      <c r="X15" s="8">
        <v>2</v>
      </c>
      <c r="Y15" s="8">
        <v>2</v>
      </c>
      <c r="Z15" s="8">
        <f t="shared" si="0"/>
        <v>227</v>
      </c>
      <c r="AA15" s="37"/>
    </row>
    <row r="16" spans="1:27" ht="25.5" customHeight="1" x14ac:dyDescent="0.25">
      <c r="A16" s="11" t="s">
        <v>42</v>
      </c>
      <c r="B16" s="8">
        <v>35</v>
      </c>
      <c r="C16" s="8">
        <v>42</v>
      </c>
      <c r="D16" s="8">
        <v>10</v>
      </c>
      <c r="E16" s="8">
        <v>31</v>
      </c>
      <c r="F16" s="8">
        <v>18</v>
      </c>
      <c r="G16" s="8">
        <v>22</v>
      </c>
      <c r="H16" s="8">
        <v>28</v>
      </c>
      <c r="I16" s="8">
        <v>22</v>
      </c>
      <c r="J16" s="8">
        <v>33</v>
      </c>
      <c r="K16" s="8">
        <v>41</v>
      </c>
      <c r="L16" s="8">
        <v>37</v>
      </c>
      <c r="M16" s="8">
        <v>55</v>
      </c>
      <c r="N16" s="8">
        <v>46</v>
      </c>
      <c r="O16" s="8">
        <v>57</v>
      </c>
      <c r="P16" s="8">
        <v>78</v>
      </c>
      <c r="Q16" s="8">
        <v>81</v>
      </c>
      <c r="R16" s="8">
        <v>191</v>
      </c>
      <c r="S16" s="8">
        <v>161</v>
      </c>
      <c r="T16" s="8">
        <v>35</v>
      </c>
      <c r="U16" s="8">
        <v>51</v>
      </c>
      <c r="V16" s="8">
        <v>47</v>
      </c>
      <c r="W16" s="8">
        <v>63</v>
      </c>
      <c r="X16" s="8">
        <v>7</v>
      </c>
      <c r="Y16" s="8">
        <v>25</v>
      </c>
      <c r="Z16" s="8">
        <f t="shared" si="0"/>
        <v>1216</v>
      </c>
      <c r="AA16" s="37"/>
    </row>
    <row r="17" spans="1:27" ht="25.5" customHeight="1" x14ac:dyDescent="0.25">
      <c r="A17" s="11" t="s">
        <v>69</v>
      </c>
      <c r="B17" s="8">
        <v>21</v>
      </c>
      <c r="C17" s="8">
        <v>10</v>
      </c>
      <c r="D17" s="8">
        <v>13</v>
      </c>
      <c r="E17" s="8">
        <v>14</v>
      </c>
      <c r="F17" s="8">
        <v>19</v>
      </c>
      <c r="G17" s="8">
        <v>16</v>
      </c>
      <c r="H17" s="8">
        <v>17</v>
      </c>
      <c r="I17" s="8">
        <v>3</v>
      </c>
      <c r="J17" s="8">
        <v>15</v>
      </c>
      <c r="K17" s="8">
        <v>5</v>
      </c>
      <c r="L17" s="8">
        <v>34</v>
      </c>
      <c r="M17" s="8">
        <v>14</v>
      </c>
      <c r="N17" s="8">
        <v>34</v>
      </c>
      <c r="O17" s="8">
        <v>14</v>
      </c>
      <c r="P17" s="8">
        <v>66</v>
      </c>
      <c r="Q17" s="8">
        <v>13</v>
      </c>
      <c r="R17" s="21">
        <v>32</v>
      </c>
      <c r="S17" s="21">
        <v>30</v>
      </c>
      <c r="T17" s="8">
        <v>41</v>
      </c>
      <c r="U17" s="8">
        <v>12</v>
      </c>
      <c r="V17" s="8">
        <v>9</v>
      </c>
      <c r="W17" s="8">
        <v>3</v>
      </c>
      <c r="X17" s="21" t="s">
        <v>15</v>
      </c>
      <c r="Y17" s="8">
        <v>6</v>
      </c>
      <c r="Z17" s="8">
        <f t="shared" si="0"/>
        <v>441</v>
      </c>
      <c r="AA17" s="37"/>
    </row>
    <row r="18" spans="1:27" ht="25.5" customHeight="1" x14ac:dyDescent="0.25">
      <c r="A18" s="11" t="s">
        <v>70</v>
      </c>
      <c r="B18" s="8">
        <v>120</v>
      </c>
      <c r="C18" s="8">
        <v>37</v>
      </c>
      <c r="D18" s="8">
        <v>60</v>
      </c>
      <c r="E18" s="8">
        <v>19</v>
      </c>
      <c r="F18" s="8">
        <v>50</v>
      </c>
      <c r="G18" s="8">
        <v>29</v>
      </c>
      <c r="H18" s="8">
        <v>70</v>
      </c>
      <c r="I18" s="8">
        <v>45</v>
      </c>
      <c r="J18" s="8">
        <v>82</v>
      </c>
      <c r="K18" s="8">
        <v>90</v>
      </c>
      <c r="L18" s="21" t="s">
        <v>15</v>
      </c>
      <c r="M18" s="21" t="s">
        <v>15</v>
      </c>
      <c r="N18" s="21">
        <v>51</v>
      </c>
      <c r="O18" s="21">
        <v>41</v>
      </c>
      <c r="P18" s="8">
        <v>93</v>
      </c>
      <c r="Q18" s="8">
        <v>73</v>
      </c>
      <c r="R18" s="21" t="s">
        <v>15</v>
      </c>
      <c r="S18" s="21" t="s">
        <v>15</v>
      </c>
      <c r="T18" s="21">
        <v>70</v>
      </c>
      <c r="U18" s="21">
        <v>82</v>
      </c>
      <c r="V18" s="8">
        <v>90</v>
      </c>
      <c r="W18" s="8">
        <v>96</v>
      </c>
      <c r="X18" s="8">
        <v>235</v>
      </c>
      <c r="Y18" s="8">
        <v>251</v>
      </c>
      <c r="Z18" s="8">
        <f t="shared" si="0"/>
        <v>1684</v>
      </c>
      <c r="AA18" s="37"/>
    </row>
    <row r="19" spans="1:27" ht="25.5" customHeight="1" x14ac:dyDescent="0.25">
      <c r="A19" s="11" t="s">
        <v>43</v>
      </c>
      <c r="B19" s="8">
        <f>SUM(B12:B17:B18)</f>
        <v>345</v>
      </c>
      <c r="C19" s="8">
        <f>SUM(C12:C17:C18)</f>
        <v>295</v>
      </c>
      <c r="D19" s="8">
        <f>SUM(D12:D17:D18)</f>
        <v>190</v>
      </c>
      <c r="E19" s="8">
        <f t="shared" ref="E19:K19" si="1">SUM(E12:E18)</f>
        <v>193</v>
      </c>
      <c r="F19" s="8">
        <f t="shared" si="1"/>
        <v>160</v>
      </c>
      <c r="G19" s="8">
        <f t="shared" si="1"/>
        <v>164</v>
      </c>
      <c r="H19" s="8">
        <f t="shared" si="1"/>
        <v>195</v>
      </c>
      <c r="I19" s="8">
        <f t="shared" si="1"/>
        <v>174</v>
      </c>
      <c r="J19" s="8">
        <f t="shared" si="1"/>
        <v>288</v>
      </c>
      <c r="K19" s="8">
        <f t="shared" si="1"/>
        <v>280</v>
      </c>
      <c r="L19" s="8">
        <f>SUM(L12:L17)</f>
        <v>178</v>
      </c>
      <c r="M19" s="8">
        <f>SUM(M12:M17)</f>
        <v>181</v>
      </c>
      <c r="N19" s="8">
        <f t="shared" ref="N19:S19" si="2">SUM(N12:N18)</f>
        <v>252</v>
      </c>
      <c r="O19" s="8">
        <f t="shared" si="2"/>
        <v>243</v>
      </c>
      <c r="P19" s="8">
        <f t="shared" si="2"/>
        <v>416</v>
      </c>
      <c r="Q19" s="8">
        <f t="shared" si="2"/>
        <v>328</v>
      </c>
      <c r="R19" s="8">
        <f t="shared" si="2"/>
        <v>785</v>
      </c>
      <c r="S19" s="8">
        <f t="shared" si="2"/>
        <v>812</v>
      </c>
      <c r="T19" s="8">
        <f>SUM(T12:T17)</f>
        <v>309</v>
      </c>
      <c r="U19" s="8">
        <f>SUM(U12:U17)</f>
        <v>262</v>
      </c>
      <c r="V19" s="8">
        <f>SUM(V12:V18)</f>
        <v>335</v>
      </c>
      <c r="W19" s="8">
        <f>SUM(W12:W18)</f>
        <v>362</v>
      </c>
      <c r="X19" s="8">
        <f>SUM(X12:X18)</f>
        <v>303</v>
      </c>
      <c r="Y19" s="8">
        <f>SUM(Y12:Y18)</f>
        <v>350</v>
      </c>
      <c r="Z19" s="8">
        <f>SUM(Z12:Z18)</f>
        <v>7552</v>
      </c>
      <c r="AA19" s="37"/>
    </row>
    <row r="20" spans="1:27" ht="15.75" x14ac:dyDescent="0.25">
      <c r="A20" s="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37"/>
      <c r="W20" s="37" t="s">
        <v>50</v>
      </c>
      <c r="X20" s="37"/>
      <c r="Y20" s="140"/>
      <c r="Z20" s="139"/>
      <c r="AA20" s="37"/>
    </row>
    <row r="21" spans="1:27" ht="15.75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ht="15.75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ht="15.75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ht="15.75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126" t="s">
        <v>68</v>
      </c>
      <c r="T24" s="126"/>
      <c r="U24" s="126"/>
      <c r="V24" s="126"/>
      <c r="W24" s="126"/>
      <c r="X24" s="126"/>
      <c r="Y24" s="126"/>
      <c r="Z24" s="126"/>
      <c r="AA24" s="126"/>
    </row>
    <row r="25" spans="1:27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127" t="s">
        <v>67</v>
      </c>
      <c r="T25" s="127"/>
      <c r="U25" s="127"/>
      <c r="V25" s="127"/>
      <c r="W25" s="127"/>
      <c r="X25" s="127"/>
      <c r="Y25" s="127"/>
      <c r="Z25" s="127"/>
      <c r="AA25" s="127"/>
    </row>
    <row r="26" spans="1:27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126" t="s">
        <v>66</v>
      </c>
      <c r="T26" s="126"/>
      <c r="U26" s="126"/>
      <c r="V26" s="126"/>
      <c r="W26" s="126"/>
      <c r="X26" s="126"/>
      <c r="Y26" s="126"/>
      <c r="Z26" s="126"/>
      <c r="AA26" s="126"/>
    </row>
    <row r="27" spans="1:27" ht="15.75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ht="15.75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ht="15.75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ht="15.75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ht="15.75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121" t="s">
        <v>72</v>
      </c>
      <c r="W31" s="121"/>
      <c r="X31" s="121"/>
      <c r="Y31" s="132"/>
      <c r="Z31" s="132"/>
      <c r="AA31" s="37"/>
    </row>
    <row r="32" spans="1:27" ht="15.75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126" t="s">
        <v>73</v>
      </c>
      <c r="W32" s="126"/>
      <c r="X32" s="126"/>
      <c r="Y32" s="37"/>
      <c r="Z32" s="37"/>
      <c r="AA32" s="37"/>
    </row>
  </sheetData>
  <mergeCells count="36">
    <mergeCell ref="S24:AA24"/>
    <mergeCell ref="S25:AA25"/>
    <mergeCell ref="S26:AA26"/>
    <mergeCell ref="V31:X31"/>
    <mergeCell ref="V32:X32"/>
    <mergeCell ref="A8:Z8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Z11"/>
    <mergeCell ref="A7:Z7"/>
    <mergeCell ref="A2:Z2"/>
    <mergeCell ref="A3:Z3"/>
    <mergeCell ref="A4:Z4"/>
    <mergeCell ref="A5:Z5"/>
    <mergeCell ref="A6:Z6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</mergeCells>
  <pageMargins left="0.19685039370078741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data pengunjung</vt:lpstr>
      <vt:lpstr>jumlah pengunjung tahun 2019</vt:lpstr>
      <vt:lpstr>jumlah pengunjung tahun 2020</vt:lpstr>
      <vt:lpstr>jumlah pengunjung tahun 2021</vt:lpstr>
      <vt:lpstr>jumlah pengunjung tahun 2022</vt:lpstr>
      <vt:lpstr>jumlah pengunjung tahun 2023</vt:lpstr>
      <vt:lpstr>jumlah pengunjung pelajar th 22</vt:lpstr>
      <vt:lpstr>jumlah pengunjung pelajar th 23</vt:lpstr>
      <vt:lpstr>jumlah pengunjung tahun 2024</vt:lpstr>
      <vt:lpstr>DATA JUMLAH PENGUNJUNG</vt:lpstr>
      <vt:lpstr>data peminjaman buku</vt:lpstr>
      <vt:lpstr>DATA JUMLAH ANGGOTA</vt:lpstr>
      <vt:lpstr>'DATA JUMLAH ANGGOTA'!Print_Area</vt:lpstr>
      <vt:lpstr>'DATA JUMLAH PENGUNJUNG'!Print_Area</vt:lpstr>
      <vt:lpstr>'data peminjaman buku'!Print_Area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 PERPUSTAKAAN</dc:creator>
  <cp:lastModifiedBy>KASI PERPUSTAKAAN</cp:lastModifiedBy>
  <cp:lastPrinted>2025-01-14T01:11:24Z</cp:lastPrinted>
  <dcterms:created xsi:type="dcterms:W3CDTF">2024-03-05T00:53:49Z</dcterms:created>
  <dcterms:modified xsi:type="dcterms:W3CDTF">2025-01-14T01:14:08Z</dcterms:modified>
</cp:coreProperties>
</file>