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 BAGIAN PROGRAM\PROGRAM PERKIM\2024\LKJiP\DOKUMEN LKjIP 2022\Lampiran\"/>
    </mc:Choice>
  </mc:AlternateContent>
  <xr:revisionPtr revIDLastSave="0" documentId="13_ncr:1_{6F0F04E9-7D89-4ADC-98A9-EE8ED82F658D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REKAP JEREWEH" sheetId="1" r:id="rId1"/>
    <sheet name="REKAP TALIWANG" sheetId="2" r:id="rId2"/>
    <sheet name="Kemantapan Jalan Lingk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9" i="3" l="1"/>
  <c r="G30" i="3"/>
  <c r="G31" i="3"/>
  <c r="G28" i="3"/>
  <c r="F29" i="3"/>
  <c r="F30" i="3"/>
  <c r="F31" i="3"/>
  <c r="F28" i="3"/>
  <c r="E29" i="3"/>
  <c r="E30" i="3"/>
  <c r="E31" i="3"/>
  <c r="E28" i="3"/>
  <c r="D29" i="3"/>
  <c r="D30" i="3"/>
  <c r="D31" i="3"/>
  <c r="D28" i="3"/>
  <c r="G12" i="3"/>
  <c r="G13" i="3"/>
  <c r="G14" i="3"/>
  <c r="G15" i="3"/>
  <c r="G16" i="3"/>
  <c r="G17" i="3"/>
  <c r="G18" i="3"/>
  <c r="G10" i="3" s="1"/>
  <c r="G19" i="3"/>
  <c r="G20" i="3"/>
  <c r="G21" i="3"/>
  <c r="G22" i="3"/>
  <c r="G23" i="3"/>
  <c r="G24" i="3"/>
  <c r="G25" i="3"/>
  <c r="G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11" i="3"/>
  <c r="E12" i="3"/>
  <c r="E13" i="3"/>
  <c r="E14" i="3"/>
  <c r="E15" i="3"/>
  <c r="E10" i="3" s="1"/>
  <c r="E16" i="3"/>
  <c r="E17" i="3"/>
  <c r="E18" i="3"/>
  <c r="E19" i="3"/>
  <c r="E20" i="3"/>
  <c r="E21" i="3"/>
  <c r="E22" i="3"/>
  <c r="E23" i="3"/>
  <c r="E24" i="3"/>
  <c r="E25" i="3"/>
  <c r="E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11" i="3"/>
  <c r="B29" i="3"/>
  <c r="B30" i="3"/>
  <c r="B31" i="3"/>
  <c r="B28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11" i="3"/>
  <c r="G27" i="3"/>
  <c r="D27" i="3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F9" i="2" s="1"/>
  <c r="I10" i="2"/>
  <c r="H10" i="2"/>
  <c r="G10" i="2"/>
  <c r="F10" i="2"/>
  <c r="I9" i="2"/>
  <c r="H9" i="2"/>
  <c r="G9" i="2"/>
  <c r="J9" i="2" s="1"/>
  <c r="F4" i="2"/>
  <c r="G4" i="2" s="1"/>
  <c r="F3" i="2"/>
  <c r="F5" i="2" s="1"/>
  <c r="G2" i="2" s="1"/>
  <c r="F2" i="2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H9" i="1" s="1"/>
  <c r="F3" i="1" s="1"/>
  <c r="G3" i="1" s="1"/>
  <c r="G10" i="1"/>
  <c r="G9" i="1" s="1"/>
  <c r="F10" i="1"/>
  <c r="I9" i="1"/>
  <c r="F4" i="1" s="1"/>
  <c r="G4" i="1" s="1"/>
  <c r="F9" i="1"/>
  <c r="F5" i="1"/>
  <c r="F27" i="3" l="1"/>
  <c r="C4" i="3" s="1"/>
  <c r="E27" i="3"/>
  <c r="C3" i="3" s="1"/>
  <c r="F10" i="3"/>
  <c r="D10" i="3"/>
  <c r="C6" i="3" s="1"/>
  <c r="C5" i="3"/>
  <c r="J9" i="1"/>
  <c r="F2" i="1"/>
  <c r="G2" i="1" s="1"/>
  <c r="G5" i="1" s="1"/>
  <c r="G5" i="2"/>
  <c r="G3" i="2"/>
  <c r="D5" i="3" l="1"/>
  <c r="D4" i="3"/>
  <c r="D3" i="3"/>
  <c r="D6" i="3" l="1"/>
</calcChain>
</file>

<file path=xl/sharedStrings.xml><?xml version="1.0" encoding="utf-8"?>
<sst xmlns="http://schemas.openxmlformats.org/spreadsheetml/2006/main" count="99" uniqueCount="54">
  <si>
    <t>KEMANTAPAN JALAN KECAMATAN JEREWEH TAHUN 2023</t>
  </si>
  <si>
    <t>Kondisi Jalan</t>
  </si>
  <si>
    <t>baik</t>
  </si>
  <si>
    <t>sedang</t>
  </si>
  <si>
    <t>rusak</t>
  </si>
  <si>
    <t>Total panjang jalan</t>
  </si>
  <si>
    <t>NO</t>
  </si>
  <si>
    <t>DESA/KELURAHAN</t>
  </si>
  <si>
    <t>Panjang (m)</t>
  </si>
  <si>
    <t>Kondisi</t>
  </si>
  <si>
    <t>Keterangan</t>
  </si>
  <si>
    <t>(1)</t>
  </si>
  <si>
    <t>(2)</t>
  </si>
  <si>
    <t>(4)</t>
  </si>
  <si>
    <t>(5)</t>
  </si>
  <si>
    <t>(3)</t>
  </si>
  <si>
    <t>(6)</t>
  </si>
  <si>
    <t>(7)</t>
  </si>
  <si>
    <t>Belo</t>
  </si>
  <si>
    <t>Beru</t>
  </si>
  <si>
    <t>Dasan Anyar</t>
  </si>
  <si>
    <t>Goa</t>
  </si>
  <si>
    <t>KEMANTAPAN JALAN KECAMATAN TALIWANG TAHUN 2023</t>
  </si>
  <si>
    <t>Bugis</t>
  </si>
  <si>
    <t>Arab Kenangan</t>
  </si>
  <si>
    <t>Banjar</t>
  </si>
  <si>
    <t>Dalam</t>
  </si>
  <si>
    <t>Kertasari</t>
  </si>
  <si>
    <t>Kuang</t>
  </si>
  <si>
    <t>Labuhan Lalar</t>
  </si>
  <si>
    <t>Lalar Liang</t>
  </si>
  <si>
    <t>Menala</t>
  </si>
  <si>
    <t>Sampir</t>
  </si>
  <si>
    <t>Seloto</t>
  </si>
  <si>
    <t>Sermong</t>
  </si>
  <si>
    <t>Tamekan</t>
  </si>
  <si>
    <t>Telaga Bertong</t>
  </si>
  <si>
    <t>Batu Putih</t>
  </si>
  <si>
    <t>Lokasi</t>
  </si>
  <si>
    <t>Kecamatan/Desa</t>
  </si>
  <si>
    <t>Jenis Drainase</t>
  </si>
  <si>
    <t>Baik</t>
  </si>
  <si>
    <t>Sedang</t>
  </si>
  <si>
    <t>Rusak</t>
  </si>
  <si>
    <t>A</t>
  </si>
  <si>
    <t>Taliwang</t>
  </si>
  <si>
    <t>-</t>
  </si>
  <si>
    <t>B</t>
  </si>
  <si>
    <t>Jereweh</t>
  </si>
  <si>
    <t>Kondisi Jalan Lingkungan Baik / Mantap</t>
  </si>
  <si>
    <t>Kondisi Jalan Lingkungan Sedang</t>
  </si>
  <si>
    <t>Kondisi Jalan Lingkungan Rusak</t>
  </si>
  <si>
    <t>Total Panjang Jalan Lingkungan</t>
  </si>
  <si>
    <t>KEMANTAPAN JALAN LINGKUNGAN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</si>
</sst>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u/>
      <sz val="10"/>
      <name val="Candara"/>
      <family val="2"/>
    </font>
    <font>
      <sz val="10"/>
      <name val="Candara"/>
      <family val="2"/>
    </font>
    <font>
      <b/>
      <sz val="10"/>
      <name val="Candara"/>
      <family val="2"/>
    </font>
    <font>
      <b/>
      <sz val="9"/>
      <name val="Candara"/>
      <family val="2"/>
    </font>
    <font>
      <sz val="9"/>
      <name val="Candar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88402966399123"/>
        <bgColor rgb="FFB4C7E7"/>
      </patternFill>
    </fill>
    <fill>
      <patternFill patternType="solid">
        <fgColor theme="4" tint="0.39988402966399123"/>
        <bgColor rgb="FF9DC3E6"/>
      </patternFill>
    </fill>
    <fill>
      <patternFill patternType="solid">
        <fgColor theme="4" tint="0.59987182226020086"/>
        <bgColor rgb="FF9DC3E6"/>
      </patternFill>
    </fill>
    <fill>
      <patternFill patternType="solid">
        <fgColor rgb="FF92D050"/>
        <bgColor rgb="FF969696"/>
      </patternFill>
    </fill>
    <fill>
      <patternFill patternType="solid">
        <fgColor theme="7" tint="0.59987182226020086"/>
        <bgColor rgb="FFFFCC99"/>
      </patternFill>
    </fill>
    <fill>
      <patternFill patternType="solid">
        <fgColor rgb="FF92D050"/>
        <bgColor rgb="FF89FD7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89FD78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5" fillId="0" borderId="0" applyBorder="0" applyProtection="0"/>
    <xf numFmtId="9" fontId="5" fillId="0" borderId="0" applyBorder="0" applyProtection="0"/>
    <xf numFmtId="0" fontId="5" fillId="0" borderId="0"/>
    <xf numFmtId="164" fontId="5" fillId="0" borderId="0" applyBorder="0" applyProtection="0"/>
    <xf numFmtId="43" fontId="1" fillId="0" borderId="0" applyBorder="0" applyAlignment="0" applyProtection="0"/>
  </cellStyleXfs>
  <cellXfs count="77">
    <xf numFmtId="0" fontId="0" fillId="0" borderId="0" xfId="0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164" fontId="4" fillId="2" borderId="1" xfId="1" applyFont="1" applyFill="1" applyBorder="1" applyProtection="1"/>
    <xf numFmtId="164" fontId="4" fillId="2" borderId="1" xfId="0" applyNumberFormat="1" applyFont="1" applyFill="1" applyBorder="1" applyAlignment="1">
      <alignment horizontal="left" indent="1"/>
    </xf>
    <xf numFmtId="164" fontId="4" fillId="2" borderId="1" xfId="1" applyFont="1" applyFill="1" applyBorder="1" applyAlignment="1" applyProtection="1">
      <alignment horizontal="center"/>
    </xf>
    <xf numFmtId="9" fontId="4" fillId="2" borderId="1" xfId="2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indent="1"/>
    </xf>
    <xf numFmtId="164" fontId="4" fillId="2" borderId="2" xfId="1" applyFont="1" applyFill="1" applyBorder="1" applyProtection="1"/>
    <xf numFmtId="0" fontId="4" fillId="2" borderId="2" xfId="0" applyFont="1" applyFill="1" applyBorder="1" applyAlignment="1">
      <alignment horizontal="left" indent="1"/>
    </xf>
    <xf numFmtId="9" fontId="4" fillId="2" borderId="2" xfId="2" applyFont="1" applyFill="1" applyBorder="1" applyAlignment="1" applyProtection="1">
      <alignment horizontal="center"/>
    </xf>
    <xf numFmtId="0" fontId="3" fillId="2" borderId="2" xfId="1" applyNumberFormat="1" applyFont="1" applyFill="1" applyBorder="1" applyAlignment="1" applyProtection="1">
      <alignment horizontal="center"/>
    </xf>
    <xf numFmtId="164" fontId="4" fillId="2" borderId="2" xfId="1" applyFont="1" applyFill="1" applyBorder="1" applyAlignment="1" applyProtection="1">
      <alignment horizontal="center"/>
    </xf>
    <xf numFmtId="9" fontId="4" fillId="2" borderId="2" xfId="1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164" fontId="4" fillId="2" borderId="0" xfId="1" applyFont="1" applyFill="1" applyBorder="1" applyProtection="1"/>
    <xf numFmtId="164" fontId="4" fillId="2" borderId="0" xfId="1" applyFont="1" applyFill="1" applyBorder="1" applyAlignment="1" applyProtection="1">
      <alignment horizontal="center"/>
    </xf>
    <xf numFmtId="9" fontId="4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left" indent="1"/>
    </xf>
    <xf numFmtId="164" fontId="4" fillId="5" borderId="5" xfId="1" applyFont="1" applyFill="1" applyBorder="1" applyProtection="1"/>
    <xf numFmtId="164" fontId="4" fillId="5" borderId="5" xfId="1" applyFont="1" applyFill="1" applyBorder="1" applyAlignment="1" applyProtection="1">
      <alignment horizontal="center"/>
    </xf>
    <xf numFmtId="164" fontId="4" fillId="5" borderId="6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164" fontId="3" fillId="6" borderId="0" xfId="0" applyNumberFormat="1" applyFont="1" applyFill="1"/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left" indent="1"/>
    </xf>
    <xf numFmtId="0" fontId="9" fillId="0" borderId="0" xfId="3" applyFont="1" applyAlignment="1">
      <alignment horizontal="left" indent="1"/>
    </xf>
    <xf numFmtId="164" fontId="9" fillId="0" borderId="0" xfId="4" applyFont="1" applyBorder="1" applyAlignment="1" applyProtection="1">
      <alignment horizontal="center"/>
    </xf>
    <xf numFmtId="9" fontId="9" fillId="0" borderId="0" xfId="2" applyFont="1" applyBorder="1" applyAlignment="1" applyProtection="1">
      <alignment horizontal="center"/>
    </xf>
    <xf numFmtId="0" fontId="8" fillId="0" borderId="0" xfId="4" applyNumberFormat="1" applyFont="1" applyBorder="1" applyAlignment="1" applyProtection="1">
      <alignment horizontal="center"/>
    </xf>
    <xf numFmtId="164" fontId="9" fillId="0" borderId="0" xfId="4" applyFont="1" applyBorder="1" applyAlignment="1" applyProtection="1">
      <alignment horizontal="left"/>
    </xf>
    <xf numFmtId="0" fontId="8" fillId="0" borderId="0" xfId="4" applyNumberFormat="1" applyFont="1" applyBorder="1" applyAlignment="1" applyProtection="1">
      <alignment horizontal="left"/>
    </xf>
    <xf numFmtId="9" fontId="9" fillId="0" borderId="0" xfId="4" applyNumberFormat="1" applyFont="1" applyBorder="1" applyAlignment="1" applyProtection="1">
      <alignment horizontal="center"/>
    </xf>
    <xf numFmtId="0" fontId="9" fillId="7" borderId="7" xfId="3" applyFont="1" applyFill="1" applyBorder="1" applyAlignment="1">
      <alignment horizontal="center" vertical="center"/>
    </xf>
    <xf numFmtId="0" fontId="9" fillId="7" borderId="8" xfId="3" applyFont="1" applyFill="1" applyBorder="1" applyAlignment="1">
      <alignment horizontal="center" vertical="center"/>
    </xf>
    <xf numFmtId="0" fontId="8" fillId="8" borderId="0" xfId="3" applyFont="1" applyFill="1"/>
    <xf numFmtId="0" fontId="9" fillId="7" borderId="9" xfId="3" applyFont="1" applyFill="1" applyBorder="1" applyAlignment="1">
      <alignment horizontal="center" vertical="center"/>
    </xf>
    <xf numFmtId="0" fontId="9" fillId="9" borderId="8" xfId="3" applyFont="1" applyFill="1" applyBorder="1" applyAlignment="1">
      <alignment horizontal="center" vertical="center"/>
    </xf>
    <xf numFmtId="0" fontId="9" fillId="10" borderId="8" xfId="3" applyFont="1" applyFill="1" applyBorder="1" applyAlignment="1">
      <alignment horizontal="center"/>
    </xf>
    <xf numFmtId="0" fontId="9" fillId="10" borderId="8" xfId="3" applyFont="1" applyFill="1" applyBorder="1"/>
    <xf numFmtId="0" fontId="9" fillId="10" borderId="8" xfId="3" applyFont="1" applyFill="1" applyBorder="1" applyAlignment="1">
      <alignment horizontal="left" indent="1"/>
    </xf>
    <xf numFmtId="164" fontId="9" fillId="10" borderId="8" xfId="4" applyFont="1" applyFill="1" applyBorder="1" applyAlignment="1" applyProtection="1">
      <alignment horizontal="center"/>
    </xf>
    <xf numFmtId="0" fontId="9" fillId="11" borderId="0" xfId="3" applyFont="1" applyFill="1"/>
    <xf numFmtId="43" fontId="9" fillId="11" borderId="0" xfId="3" applyNumberFormat="1" applyFont="1" applyFill="1"/>
    <xf numFmtId="0" fontId="8" fillId="0" borderId="8" xfId="3" applyFont="1" applyBorder="1" applyAlignment="1">
      <alignment horizontal="center"/>
    </xf>
    <xf numFmtId="0" fontId="8" fillId="0" borderId="8" xfId="3" applyFont="1" applyBorder="1"/>
    <xf numFmtId="164" fontId="8" fillId="0" borderId="8" xfId="3" applyNumberFormat="1" applyFont="1" applyBorder="1"/>
    <xf numFmtId="0" fontId="10" fillId="0" borderId="8" xfId="3" applyFont="1" applyBorder="1" applyAlignment="1">
      <alignment horizontal="center"/>
    </xf>
    <xf numFmtId="0" fontId="10" fillId="0" borderId="8" xfId="3" applyFont="1" applyBorder="1"/>
    <xf numFmtId="43" fontId="10" fillId="0" borderId="8" xfId="5" applyFont="1" applyBorder="1"/>
    <xf numFmtId="0" fontId="10" fillId="0" borderId="0" xfId="3" applyFont="1"/>
    <xf numFmtId="43" fontId="9" fillId="0" borderId="0" xfId="3" applyNumberFormat="1" applyFont="1"/>
    <xf numFmtId="0" fontId="11" fillId="0" borderId="8" xfId="3" applyFont="1" applyBorder="1" applyAlignment="1">
      <alignment horizontal="center"/>
    </xf>
    <xf numFmtId="0" fontId="11" fillId="0" borderId="8" xfId="3" applyFont="1" applyBorder="1"/>
    <xf numFmtId="43" fontId="11" fillId="0" borderId="8" xfId="5" applyFont="1" applyBorder="1"/>
    <xf numFmtId="0" fontId="11" fillId="0" borderId="0" xfId="3" applyFont="1"/>
    <xf numFmtId="10" fontId="9" fillId="0" borderId="0" xfId="1" applyNumberFormat="1" applyFont="1" applyBorder="1" applyProtection="1"/>
  </cellXfs>
  <cellStyles count="6">
    <cellStyle name="Comma" xfId="1" builtinId="3"/>
    <cellStyle name="Comma 2" xfId="5" xr:uid="{618B1F51-724E-4FE5-8DDB-540BE71DD0B1}"/>
    <cellStyle name="Comma 3" xfId="4" xr:uid="{76ED4521-99D1-4AE7-B12A-3B1ECB94F5E3}"/>
    <cellStyle name="Normal" xfId="0" builtinId="0"/>
    <cellStyle name="Normal 2" xfId="3" xr:uid="{26B459C4-0815-47D2-B910-6DED2E790654}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Kemantapan%20Jalan%20Sumbawa%20Bara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Bugis"/>
      <sheetName val="2. Arken"/>
      <sheetName val="3. Banjar"/>
      <sheetName val="4.Dalam"/>
      <sheetName val="5. Kertasari"/>
      <sheetName val="6. Kuang"/>
      <sheetName val="7. LabuanLalar"/>
      <sheetName val="8. LalarLiang"/>
      <sheetName val="9. Menala"/>
      <sheetName val="10. Sampir"/>
      <sheetName val="11. Seloto"/>
      <sheetName val="12. Sermong"/>
      <sheetName val="13. Tamekan"/>
      <sheetName val="14. Telaga Bertong"/>
      <sheetName val="15. BatuPutih"/>
      <sheetName val="REKAP JEREWEH"/>
      <sheetName val="REKAP TALIWANG"/>
      <sheetName val="1. Bugis (2)"/>
      <sheetName val="2. Arken (2)"/>
      <sheetName val="3. Banjar (2)"/>
      <sheetName val="4.Dalam (2)"/>
      <sheetName val="5. Kertasari (2)"/>
      <sheetName val="6. Kuang (2)"/>
      <sheetName val="7. LabuanLalar (2)"/>
      <sheetName val="8. LalarLiang (2)"/>
      <sheetName val="9. Menala (2)"/>
      <sheetName val="10. Sampir (2)"/>
      <sheetName val="11. Seloto (2)"/>
      <sheetName val="12. Sermong (2)"/>
      <sheetName val="13. Tamekan (2)"/>
      <sheetName val="14. Telaga Bertong (2)"/>
      <sheetName val="15. BatuPutih (2)"/>
      <sheetName val="Belo"/>
      <sheetName val="Beru"/>
      <sheetName val="Dasan Anyar"/>
      <sheetName val="G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F2">
            <v>14119.442499999999</v>
          </cell>
        </row>
        <row r="3">
          <cell r="F3">
            <v>190.41</v>
          </cell>
        </row>
        <row r="4">
          <cell r="F4">
            <v>1084.4875</v>
          </cell>
        </row>
        <row r="9">
          <cell r="F9">
            <v>15394.34</v>
          </cell>
          <cell r="G9">
            <v>14119.442499999999</v>
          </cell>
          <cell r="H9">
            <v>190.41</v>
          </cell>
          <cell r="I9">
            <v>1084.4875</v>
          </cell>
        </row>
      </sheetData>
      <sheetData sheetId="18">
        <row r="2">
          <cell r="F2">
            <v>4006.01</v>
          </cell>
        </row>
        <row r="3">
          <cell r="F3">
            <v>103.37</v>
          </cell>
        </row>
        <row r="4">
          <cell r="F4">
            <v>96.82</v>
          </cell>
        </row>
        <row r="9">
          <cell r="F9">
            <v>4206.2</v>
          </cell>
          <cell r="G9">
            <v>4006.01</v>
          </cell>
          <cell r="H9">
            <v>103.37</v>
          </cell>
          <cell r="I9">
            <v>96.82</v>
          </cell>
        </row>
      </sheetData>
      <sheetData sheetId="19">
        <row r="2">
          <cell r="F2">
            <v>1908.58</v>
          </cell>
        </row>
        <row r="3">
          <cell r="F3">
            <v>31.69</v>
          </cell>
        </row>
        <row r="4">
          <cell r="F4">
            <v>259.23</v>
          </cell>
        </row>
        <row r="9">
          <cell r="F9">
            <v>2199.5</v>
          </cell>
          <cell r="G9">
            <v>1908.58</v>
          </cell>
          <cell r="H9">
            <v>31.69</v>
          </cell>
          <cell r="I9">
            <v>259.23</v>
          </cell>
        </row>
      </sheetData>
      <sheetData sheetId="20">
        <row r="2">
          <cell r="F2">
            <v>4242.1400000000003</v>
          </cell>
        </row>
        <row r="3">
          <cell r="F3">
            <v>121.29</v>
          </cell>
        </row>
        <row r="4">
          <cell r="F4">
            <v>1632.7</v>
          </cell>
        </row>
        <row r="9">
          <cell r="F9">
            <v>5996.13</v>
          </cell>
          <cell r="G9">
            <v>4242.1400000000003</v>
          </cell>
          <cell r="H9">
            <v>121.29</v>
          </cell>
          <cell r="I9">
            <v>1632.7</v>
          </cell>
        </row>
      </sheetData>
      <sheetData sheetId="21">
        <row r="2">
          <cell r="F2">
            <v>2747.66</v>
          </cell>
        </row>
        <row r="3">
          <cell r="F3">
            <v>159.79</v>
          </cell>
        </row>
        <row r="4">
          <cell r="F4">
            <v>40.15</v>
          </cell>
        </row>
        <row r="9">
          <cell r="F9">
            <v>2947.6</v>
          </cell>
          <cell r="G9">
            <v>2747.66</v>
          </cell>
          <cell r="H9">
            <v>159.79</v>
          </cell>
          <cell r="I9">
            <v>40.15</v>
          </cell>
        </row>
      </sheetData>
      <sheetData sheetId="22">
        <row r="2">
          <cell r="F2">
            <v>9357.27</v>
          </cell>
        </row>
        <row r="3">
          <cell r="F3">
            <v>321.26</v>
          </cell>
        </row>
        <row r="4">
          <cell r="F4">
            <v>136.12</v>
          </cell>
        </row>
        <row r="9">
          <cell r="F9">
            <v>9814.65</v>
          </cell>
          <cell r="G9">
            <v>9357.27</v>
          </cell>
          <cell r="H9">
            <v>321.26</v>
          </cell>
          <cell r="I9">
            <v>136.12</v>
          </cell>
        </row>
      </sheetData>
      <sheetData sheetId="23">
        <row r="2">
          <cell r="F2">
            <v>4697.8999999999996</v>
          </cell>
        </row>
        <row r="3">
          <cell r="F3">
            <v>95.84</v>
          </cell>
        </row>
        <row r="4">
          <cell r="F4">
            <v>32.28</v>
          </cell>
        </row>
        <row r="9">
          <cell r="F9">
            <v>4826.0200000000004</v>
          </cell>
          <cell r="G9">
            <v>4697.8999999999996</v>
          </cell>
          <cell r="H9">
            <v>95.84</v>
          </cell>
          <cell r="I9">
            <v>32.28</v>
          </cell>
        </row>
      </sheetData>
      <sheetData sheetId="24">
        <row r="2">
          <cell r="F2">
            <v>2395.29</v>
          </cell>
        </row>
        <row r="3">
          <cell r="F3">
            <v>99.62</v>
          </cell>
        </row>
        <row r="4">
          <cell r="F4">
            <v>13.64</v>
          </cell>
        </row>
        <row r="9">
          <cell r="F9">
            <v>2508.5500000000002</v>
          </cell>
          <cell r="G9">
            <v>2395.29</v>
          </cell>
          <cell r="H9">
            <v>99.62</v>
          </cell>
          <cell r="I9">
            <v>13.64</v>
          </cell>
        </row>
      </sheetData>
      <sheetData sheetId="25">
        <row r="2">
          <cell r="F2">
            <v>5453.6729999999998</v>
          </cell>
        </row>
        <row r="3">
          <cell r="F3">
            <v>85.12</v>
          </cell>
        </row>
        <row r="4">
          <cell r="F4">
            <v>250.827</v>
          </cell>
        </row>
        <row r="9">
          <cell r="F9">
            <v>5789.62</v>
          </cell>
          <cell r="G9">
            <v>5453.6729999999998</v>
          </cell>
          <cell r="H9">
            <v>85.12</v>
          </cell>
          <cell r="I9">
            <v>250.827</v>
          </cell>
        </row>
      </sheetData>
      <sheetData sheetId="26">
        <row r="2">
          <cell r="F2">
            <v>3396.29</v>
          </cell>
        </row>
        <row r="3">
          <cell r="F3">
            <v>0</v>
          </cell>
        </row>
        <row r="4">
          <cell r="F4">
            <v>0</v>
          </cell>
        </row>
        <row r="9">
          <cell r="F9">
            <v>3396.29</v>
          </cell>
          <cell r="G9">
            <v>3396.29</v>
          </cell>
          <cell r="H9">
            <v>0</v>
          </cell>
          <cell r="I9">
            <v>0</v>
          </cell>
        </row>
      </sheetData>
      <sheetData sheetId="27">
        <row r="2">
          <cell r="F2">
            <v>3244.49</v>
          </cell>
        </row>
        <row r="3">
          <cell r="F3">
            <v>0</v>
          </cell>
        </row>
        <row r="4">
          <cell r="F4">
            <v>0</v>
          </cell>
        </row>
        <row r="9">
          <cell r="F9">
            <v>3244.49</v>
          </cell>
          <cell r="G9">
            <v>3244.49</v>
          </cell>
          <cell r="H9">
            <v>0</v>
          </cell>
          <cell r="I9">
            <v>0</v>
          </cell>
        </row>
      </sheetData>
      <sheetData sheetId="28">
        <row r="2">
          <cell r="F2">
            <v>1969.08</v>
          </cell>
        </row>
        <row r="3">
          <cell r="F3">
            <v>0</v>
          </cell>
        </row>
        <row r="4">
          <cell r="F4">
            <v>0</v>
          </cell>
        </row>
        <row r="9">
          <cell r="F9">
            <v>1969.08</v>
          </cell>
          <cell r="G9">
            <v>1969.08</v>
          </cell>
          <cell r="H9">
            <v>0</v>
          </cell>
          <cell r="I9">
            <v>0</v>
          </cell>
        </row>
      </sheetData>
      <sheetData sheetId="29">
        <row r="2">
          <cell r="F2">
            <v>1457.32</v>
          </cell>
        </row>
        <row r="4">
          <cell r="F4">
            <v>0</v>
          </cell>
        </row>
        <row r="9">
          <cell r="F9">
            <v>1457.32</v>
          </cell>
          <cell r="G9">
            <v>1457.32</v>
          </cell>
          <cell r="H9">
            <v>0</v>
          </cell>
          <cell r="I9">
            <v>0</v>
          </cell>
        </row>
      </sheetData>
      <sheetData sheetId="30">
        <row r="2">
          <cell r="F2">
            <v>12592.494000000001</v>
          </cell>
        </row>
        <row r="3">
          <cell r="F3">
            <v>0</v>
          </cell>
        </row>
        <row r="4">
          <cell r="F4">
            <v>204.006</v>
          </cell>
        </row>
        <row r="9">
          <cell r="F9">
            <v>12796.5</v>
          </cell>
          <cell r="G9">
            <v>12592.494000000001</v>
          </cell>
          <cell r="H9">
            <v>0</v>
          </cell>
          <cell r="I9">
            <v>204.006</v>
          </cell>
        </row>
      </sheetData>
      <sheetData sheetId="31">
        <row r="2">
          <cell r="F2">
            <v>4826.6499999999996</v>
          </cell>
        </row>
        <row r="3">
          <cell r="F3">
            <v>0</v>
          </cell>
        </row>
        <row r="4">
          <cell r="F4">
            <v>329.37</v>
          </cell>
        </row>
        <row r="9">
          <cell r="F9">
            <v>5156.0200000000004</v>
          </cell>
          <cell r="G9">
            <v>4826.6499999999996</v>
          </cell>
          <cell r="H9">
            <v>0</v>
          </cell>
          <cell r="I9">
            <v>329.37</v>
          </cell>
        </row>
      </sheetData>
      <sheetData sheetId="32">
        <row r="9">
          <cell r="F9">
            <v>7902.11</v>
          </cell>
          <cell r="G9">
            <v>7085.85</v>
          </cell>
          <cell r="H9">
            <v>816.26</v>
          </cell>
          <cell r="I9">
            <v>0</v>
          </cell>
        </row>
      </sheetData>
      <sheetData sheetId="33">
        <row r="9">
          <cell r="F9">
            <v>7509.41</v>
          </cell>
          <cell r="G9">
            <v>5369.16</v>
          </cell>
          <cell r="H9">
            <v>0</v>
          </cell>
          <cell r="I9">
            <v>2140.25</v>
          </cell>
        </row>
      </sheetData>
      <sheetData sheetId="34">
        <row r="9">
          <cell r="F9">
            <v>4255.51</v>
          </cell>
          <cell r="G9">
            <v>3138.28</v>
          </cell>
          <cell r="H9">
            <v>0</v>
          </cell>
          <cell r="I9">
            <v>1117.23</v>
          </cell>
        </row>
      </sheetData>
      <sheetData sheetId="35">
        <row r="9">
          <cell r="F9">
            <v>4397.4799999999996</v>
          </cell>
          <cell r="G9">
            <v>4073.43</v>
          </cell>
          <cell r="H9">
            <v>0</v>
          </cell>
          <cell r="I9">
            <v>324.05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30"/>
  <sheetViews>
    <sheetView zoomScaleNormal="100" workbookViewId="0">
      <selection activeCell="H11" sqref="H11"/>
    </sheetView>
  </sheetViews>
  <sheetFormatPr defaultColWidth="11.44140625" defaultRowHeight="13.8" x14ac:dyDescent="0.25"/>
  <cols>
    <col min="1" max="16384" width="11.44140625" style="3"/>
  </cols>
  <sheetData>
    <row r="1" spans="1:13" ht="14.4" x14ac:dyDescent="0.3">
      <c r="A1" s="4"/>
      <c r="B1" s="5"/>
      <c r="C1" s="6" t="s">
        <v>0</v>
      </c>
      <c r="D1" s="7"/>
      <c r="E1" s="8"/>
      <c r="F1" s="9"/>
      <c r="G1" s="10"/>
      <c r="H1" s="11"/>
      <c r="I1" s="11"/>
      <c r="J1" s="11"/>
    </row>
    <row r="2" spans="1:13" ht="14.4" x14ac:dyDescent="0.3">
      <c r="A2" s="4"/>
      <c r="B2" s="5"/>
      <c r="C2" s="6" t="s">
        <v>1</v>
      </c>
      <c r="D2" s="7" t="s">
        <v>2</v>
      </c>
      <c r="E2" s="8"/>
      <c r="F2" s="9">
        <f>+G9</f>
        <v>19666.72</v>
      </c>
      <c r="G2" s="10">
        <f>+F2/$F$5</f>
        <v>0.81724996685991125</v>
      </c>
      <c r="H2" s="11"/>
      <c r="I2" s="11"/>
      <c r="J2" s="11"/>
    </row>
    <row r="3" spans="1:13" ht="14.4" x14ac:dyDescent="0.3">
      <c r="A3" s="12"/>
      <c r="B3" s="13"/>
      <c r="C3" s="6" t="s">
        <v>1</v>
      </c>
      <c r="D3" s="14" t="s">
        <v>3</v>
      </c>
      <c r="E3" s="15"/>
      <c r="F3" s="9">
        <f>+H9</f>
        <v>816.26</v>
      </c>
      <c r="G3" s="16">
        <f>+F3/$F$5</f>
        <v>3.391966011358636E-2</v>
      </c>
      <c r="H3" s="17"/>
      <c r="I3" s="17"/>
      <c r="J3" s="17"/>
    </row>
    <row r="4" spans="1:13" ht="14.4" x14ac:dyDescent="0.3">
      <c r="A4" s="12"/>
      <c r="B4" s="13"/>
      <c r="C4" s="6" t="s">
        <v>1</v>
      </c>
      <c r="D4" s="14" t="s">
        <v>4</v>
      </c>
      <c r="E4" s="15"/>
      <c r="F4" s="9">
        <f>+I9</f>
        <v>3581.53</v>
      </c>
      <c r="G4" s="16">
        <f>+F4/$F$5</f>
        <v>0.14883037302650254</v>
      </c>
      <c r="H4" s="17"/>
      <c r="I4" s="17"/>
      <c r="J4" s="17"/>
    </row>
    <row r="5" spans="1:13" ht="14.4" x14ac:dyDescent="0.3">
      <c r="A5" s="12"/>
      <c r="B5" s="13"/>
      <c r="C5" s="15" t="s">
        <v>5</v>
      </c>
      <c r="D5" s="14"/>
      <c r="E5" s="15"/>
      <c r="F5" s="18">
        <f>+F9</f>
        <v>24064.51</v>
      </c>
      <c r="G5" s="19">
        <f>+SUM(G2:G4)</f>
        <v>1.0000000000000002</v>
      </c>
      <c r="H5" s="17"/>
      <c r="I5" s="17"/>
      <c r="J5" s="17"/>
    </row>
    <row r="6" spans="1:13" ht="4.5" customHeight="1" x14ac:dyDescent="0.3">
      <c r="A6" s="20"/>
      <c r="B6" s="21"/>
      <c r="C6" s="22"/>
      <c r="D6" s="23"/>
      <c r="E6" s="22"/>
      <c r="F6" s="24"/>
      <c r="G6" s="25"/>
      <c r="H6" s="26"/>
      <c r="I6" s="26"/>
      <c r="J6" s="26"/>
    </row>
    <row r="7" spans="1:13" ht="21.75" customHeight="1" x14ac:dyDescent="0.3">
      <c r="A7" s="27" t="s">
        <v>6</v>
      </c>
      <c r="B7" s="2" t="s">
        <v>7</v>
      </c>
      <c r="C7" s="2"/>
      <c r="D7" s="2"/>
      <c r="E7" s="2"/>
      <c r="F7" s="27" t="s">
        <v>8</v>
      </c>
      <c r="G7" s="1" t="s">
        <v>9</v>
      </c>
      <c r="H7" s="1"/>
      <c r="I7" s="1"/>
      <c r="J7" s="27" t="s">
        <v>10</v>
      </c>
      <c r="K7" s="28"/>
      <c r="L7" s="28"/>
      <c r="M7" s="28"/>
    </row>
    <row r="8" spans="1:13" ht="9.75" customHeight="1" x14ac:dyDescent="0.3">
      <c r="A8" s="29" t="s">
        <v>11</v>
      </c>
      <c r="B8" s="29" t="s">
        <v>12</v>
      </c>
      <c r="C8" s="29" t="s">
        <v>13</v>
      </c>
      <c r="D8" s="29" t="s">
        <v>14</v>
      </c>
      <c r="E8" s="29" t="s">
        <v>15</v>
      </c>
      <c r="F8" s="29" t="s">
        <v>16</v>
      </c>
      <c r="G8" s="30" t="s">
        <v>2</v>
      </c>
      <c r="H8" s="30" t="s">
        <v>3</v>
      </c>
      <c r="I8" s="30" t="s">
        <v>4</v>
      </c>
      <c r="J8" s="29" t="s">
        <v>17</v>
      </c>
      <c r="K8" s="28"/>
      <c r="L8" s="28"/>
      <c r="M8" s="28"/>
    </row>
    <row r="9" spans="1:13" ht="14.4" x14ac:dyDescent="0.3">
      <c r="A9" s="31"/>
      <c r="B9" s="32"/>
      <c r="C9" s="32"/>
      <c r="D9" s="33"/>
      <c r="E9" s="32"/>
      <c r="F9" s="34">
        <f>+SUM(F10:F99)</f>
        <v>24064.51</v>
      </c>
      <c r="G9" s="34">
        <f>+SUM(G10:G99)</f>
        <v>19666.72</v>
      </c>
      <c r="H9" s="34">
        <f>+SUM(H10:H99)</f>
        <v>816.26</v>
      </c>
      <c r="I9" s="34">
        <f>+SUM(I10:I99)</f>
        <v>3581.53</v>
      </c>
      <c r="J9" s="35">
        <f>+SUM(G9:I9)</f>
        <v>24064.51</v>
      </c>
    </row>
    <row r="10" spans="1:13" ht="14.4" x14ac:dyDescent="0.3">
      <c r="A10" s="36">
        <v>1</v>
      </c>
      <c r="B10" s="28" t="s">
        <v>18</v>
      </c>
      <c r="C10" s="28"/>
      <c r="D10" s="28"/>
      <c r="E10" s="28"/>
      <c r="F10" s="37">
        <f>+[1]Belo!F9</f>
        <v>7902.11</v>
      </c>
      <c r="G10" s="37">
        <f>+[1]Belo!G9</f>
        <v>7085.85</v>
      </c>
      <c r="H10" s="37">
        <f>+[1]Belo!H9</f>
        <v>816.26</v>
      </c>
      <c r="I10" s="37">
        <f>+[1]Belo!I9</f>
        <v>0</v>
      </c>
      <c r="J10" s="28"/>
      <c r="K10" s="38"/>
      <c r="L10" s="38"/>
      <c r="M10" s="38"/>
    </row>
    <row r="11" spans="1:13" ht="14.4" x14ac:dyDescent="0.3">
      <c r="A11" s="36">
        <v>2</v>
      </c>
      <c r="B11" s="28" t="s">
        <v>19</v>
      </c>
      <c r="C11" s="28"/>
      <c r="D11" s="28"/>
      <c r="E11" s="28"/>
      <c r="F11" s="37">
        <f>+[1]Beru!F9</f>
        <v>7509.41</v>
      </c>
      <c r="G11" s="37">
        <f>+[1]Beru!G9</f>
        <v>5369.16</v>
      </c>
      <c r="H11" s="37">
        <f>+[1]Beru!H9</f>
        <v>0</v>
      </c>
      <c r="I11" s="37">
        <f>+[1]Beru!I9</f>
        <v>2140.25</v>
      </c>
      <c r="J11" s="28"/>
      <c r="K11" s="38"/>
      <c r="L11" s="38"/>
      <c r="M11" s="38"/>
    </row>
    <row r="12" spans="1:13" ht="14.4" x14ac:dyDescent="0.3">
      <c r="A12" s="36">
        <v>3</v>
      </c>
      <c r="B12" s="28" t="s">
        <v>20</v>
      </c>
      <c r="C12" s="28"/>
      <c r="D12" s="28"/>
      <c r="E12" s="28"/>
      <c r="F12" s="37">
        <f>+'[1]Dasan Anyar'!F9</f>
        <v>4255.51</v>
      </c>
      <c r="G12" s="37">
        <f>+'[1]Dasan Anyar'!G9</f>
        <v>3138.28</v>
      </c>
      <c r="H12" s="37">
        <f>+'[1]Dasan Anyar'!H9</f>
        <v>0</v>
      </c>
      <c r="I12" s="37">
        <f>+'[1]Dasan Anyar'!I9</f>
        <v>1117.23</v>
      </c>
      <c r="J12" s="28"/>
      <c r="K12" s="38"/>
      <c r="L12" s="38"/>
      <c r="M12" s="38"/>
    </row>
    <row r="13" spans="1:13" ht="14.4" x14ac:dyDescent="0.3">
      <c r="A13" s="36">
        <v>4</v>
      </c>
      <c r="B13" s="28" t="s">
        <v>21</v>
      </c>
      <c r="C13" s="28"/>
      <c r="D13" s="28"/>
      <c r="E13" s="28"/>
      <c r="F13" s="37">
        <f>+[1]Goa!F9</f>
        <v>4397.4799999999996</v>
      </c>
      <c r="G13" s="37">
        <f>+[1]Goa!G9</f>
        <v>4073.43</v>
      </c>
      <c r="H13" s="37">
        <f>+[1]Goa!H9</f>
        <v>0</v>
      </c>
      <c r="I13" s="37">
        <f>+[1]Goa!I9</f>
        <v>324.05</v>
      </c>
      <c r="J13" s="28"/>
      <c r="K13" s="38"/>
      <c r="L13" s="38"/>
      <c r="M13" s="38"/>
    </row>
    <row r="14" spans="1:13" ht="14.4" x14ac:dyDescent="0.3">
      <c r="A14" s="36"/>
      <c r="B14" s="28"/>
      <c r="C14" s="28"/>
      <c r="D14" s="28"/>
      <c r="E14" s="28"/>
      <c r="F14" s="37"/>
      <c r="G14" s="37"/>
      <c r="H14" s="37"/>
      <c r="I14" s="37"/>
      <c r="J14" s="28"/>
      <c r="K14" s="38"/>
      <c r="L14" s="38"/>
      <c r="M14" s="38"/>
    </row>
    <row r="15" spans="1:13" ht="14.4" x14ac:dyDescent="0.3">
      <c r="A15" s="36"/>
      <c r="B15" s="28"/>
      <c r="C15" s="28"/>
      <c r="D15" s="28"/>
      <c r="E15" s="28"/>
      <c r="F15" s="37"/>
      <c r="G15" s="37"/>
      <c r="H15" s="37"/>
      <c r="I15" s="37"/>
      <c r="J15" s="28"/>
      <c r="K15" s="38"/>
      <c r="L15" s="38"/>
      <c r="M15" s="38"/>
    </row>
    <row r="16" spans="1:13" ht="14.4" x14ac:dyDescent="0.3">
      <c r="A16" s="36"/>
      <c r="B16" s="28"/>
      <c r="C16" s="28"/>
      <c r="D16" s="28"/>
      <c r="E16" s="28"/>
      <c r="F16" s="37"/>
      <c r="G16" s="37"/>
      <c r="H16" s="37"/>
      <c r="I16" s="37"/>
      <c r="J16" s="28"/>
      <c r="K16" s="38"/>
      <c r="L16" s="38"/>
      <c r="M16" s="38"/>
    </row>
    <row r="17" spans="1:13" ht="14.4" x14ac:dyDescent="0.3">
      <c r="A17" s="36"/>
      <c r="B17" s="28"/>
      <c r="C17" s="28"/>
      <c r="D17" s="28"/>
      <c r="E17" s="28"/>
      <c r="F17" s="37"/>
      <c r="G17" s="37"/>
      <c r="H17" s="37"/>
      <c r="I17" s="37"/>
      <c r="J17" s="28"/>
      <c r="K17" s="38"/>
      <c r="L17" s="38"/>
      <c r="M17" s="38"/>
    </row>
    <row r="18" spans="1:13" ht="14.4" x14ac:dyDescent="0.3">
      <c r="A18" s="36"/>
      <c r="B18" s="28"/>
      <c r="C18" s="28"/>
      <c r="D18" s="28"/>
      <c r="E18" s="28"/>
      <c r="F18" s="37"/>
      <c r="G18" s="37"/>
      <c r="H18" s="37"/>
      <c r="I18" s="37"/>
      <c r="J18" s="28"/>
      <c r="K18" s="38"/>
      <c r="L18" s="38"/>
      <c r="M18" s="38"/>
    </row>
    <row r="19" spans="1:13" ht="14.4" x14ac:dyDescent="0.3">
      <c r="A19" s="36"/>
      <c r="B19" s="28"/>
      <c r="C19" s="28"/>
      <c r="D19" s="28"/>
      <c r="E19" s="28"/>
      <c r="F19" s="37"/>
      <c r="G19" s="37"/>
      <c r="H19" s="37"/>
      <c r="I19" s="37"/>
      <c r="J19" s="28"/>
      <c r="K19" s="38"/>
      <c r="L19" s="38"/>
      <c r="M19" s="38"/>
    </row>
    <row r="20" spans="1:13" ht="14.4" x14ac:dyDescent="0.3">
      <c r="A20" s="36"/>
      <c r="B20" s="28"/>
      <c r="C20" s="28"/>
      <c r="D20" s="28"/>
      <c r="E20" s="28"/>
      <c r="F20" s="37"/>
      <c r="G20" s="37"/>
      <c r="H20" s="37"/>
      <c r="I20" s="37"/>
      <c r="J20" s="28"/>
      <c r="K20" s="38"/>
      <c r="L20" s="38"/>
      <c r="M20" s="38"/>
    </row>
    <row r="21" spans="1:13" ht="14.4" x14ac:dyDescent="0.3">
      <c r="A21" s="36"/>
      <c r="B21" s="28"/>
      <c r="C21" s="28"/>
      <c r="D21" s="28"/>
      <c r="E21" s="28"/>
      <c r="F21" s="37"/>
      <c r="G21" s="37"/>
      <c r="H21" s="37"/>
      <c r="I21" s="37"/>
      <c r="J21" s="28"/>
      <c r="K21" s="38"/>
      <c r="L21" s="38"/>
      <c r="M21" s="38"/>
    </row>
    <row r="22" spans="1:13" ht="14.4" x14ac:dyDescent="0.3">
      <c r="A22" s="36"/>
      <c r="B22" s="28"/>
      <c r="C22" s="28"/>
      <c r="D22" s="28"/>
      <c r="E22" s="28"/>
      <c r="F22" s="37"/>
      <c r="G22" s="37"/>
      <c r="H22" s="37"/>
      <c r="I22" s="37"/>
      <c r="J22" s="28"/>
      <c r="K22" s="38"/>
      <c r="L22" s="38"/>
      <c r="M22" s="38"/>
    </row>
    <row r="23" spans="1:13" ht="14.4" x14ac:dyDescent="0.3">
      <c r="A23" s="36"/>
      <c r="B23" s="28"/>
      <c r="C23" s="28"/>
      <c r="D23" s="28"/>
      <c r="E23" s="28"/>
      <c r="F23" s="37"/>
      <c r="G23" s="37"/>
      <c r="H23" s="37"/>
      <c r="I23" s="37"/>
      <c r="J23" s="28"/>
      <c r="K23" s="38"/>
      <c r="L23" s="38"/>
      <c r="M23" s="38"/>
    </row>
    <row r="24" spans="1:13" ht="14.4" x14ac:dyDescent="0.3">
      <c r="A24" s="36"/>
      <c r="B24" s="28"/>
      <c r="C24" s="28"/>
      <c r="D24" s="28"/>
      <c r="E24" s="28"/>
      <c r="F24" s="37"/>
      <c r="G24" s="37"/>
      <c r="H24" s="37"/>
      <c r="I24" s="37"/>
      <c r="J24" s="28"/>
      <c r="K24" s="38"/>
      <c r="L24" s="38"/>
      <c r="M24" s="38"/>
    </row>
    <row r="25" spans="1:13" ht="14.4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38"/>
      <c r="L25" s="38"/>
      <c r="M25" s="38"/>
    </row>
    <row r="26" spans="1:13" ht="14.4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38"/>
      <c r="L26" s="38"/>
      <c r="M26" s="38"/>
    </row>
    <row r="27" spans="1:13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</sheetData>
  <mergeCells count="2">
    <mergeCell ref="B7:E7"/>
    <mergeCell ref="G7:I7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M30"/>
  <sheetViews>
    <sheetView zoomScaleNormal="100" workbookViewId="0">
      <selection activeCell="F10" sqref="F10"/>
    </sheetView>
  </sheetViews>
  <sheetFormatPr defaultColWidth="11.44140625" defaultRowHeight="13.8" x14ac:dyDescent="0.25"/>
  <cols>
    <col min="1" max="13" width="11.44140625" style="3"/>
  </cols>
  <sheetData>
    <row r="1" spans="1:13" ht="14.4" x14ac:dyDescent="0.3">
      <c r="A1" s="4"/>
      <c r="B1" s="5"/>
      <c r="C1" s="6" t="s">
        <v>22</v>
      </c>
      <c r="D1" s="7"/>
      <c r="E1" s="8"/>
      <c r="F1" s="9"/>
      <c r="G1" s="10"/>
      <c r="H1" s="11"/>
      <c r="I1" s="11"/>
      <c r="J1" s="11"/>
    </row>
    <row r="2" spans="1:13" ht="14.4" x14ac:dyDescent="0.3">
      <c r="A2" s="4"/>
      <c r="B2" s="5"/>
      <c r="C2" s="6" t="s">
        <v>1</v>
      </c>
      <c r="D2" s="7" t="s">
        <v>2</v>
      </c>
      <c r="E2" s="8"/>
      <c r="F2" s="9">
        <f>+'[1]1. Bugis (2)'!F2+'[1]2. Arken (2)'!F2+'[1]3. Banjar (2)'!F2+'[1]4.Dalam (2)'!F2+'[1]5. Kertasari (2)'!F2+'[1]6. Kuang (2)'!F2+'[1]7. LabuanLalar (2)'!F2+'[1]8. LalarLiang (2)'!F2+'[1]9. Menala (2)'!F2+'[1]10. Sampir (2)'!F2+'[1]11. Seloto (2)'!F2+'[1]12. Sermong (2)'!F2+'[1]13. Tamekan (2)'!F2+'[1]14. Telaga Bertong (2)'!F2+'[1]15. BatuPutih (2)'!F2</f>
        <v>76414.289499999999</v>
      </c>
      <c r="G2" s="10">
        <f>+F2/$F$5</f>
        <v>0.93527697686883027</v>
      </c>
      <c r="H2" s="11"/>
      <c r="I2" s="11"/>
      <c r="J2" s="11"/>
    </row>
    <row r="3" spans="1:13" ht="14.4" x14ac:dyDescent="0.3">
      <c r="A3" s="12"/>
      <c r="B3" s="13"/>
      <c r="C3" s="6" t="s">
        <v>1</v>
      </c>
      <c r="D3" s="14" t="s">
        <v>3</v>
      </c>
      <c r="E3" s="15"/>
      <c r="F3" s="9">
        <f>+'[1]1. Bugis (2)'!F3+'[1]2. Arken (2)'!F3+'[1]3. Banjar (2)'!F3+'[1]4.Dalam (2)'!F3+'[1]5. Kertasari (2)'!F3+'[1]6. Kuang (2)'!F3+'[1]7. LabuanLalar (2)'!F3+'[1]8. LalarLiang (2)'!F3+'[1]9. Menala (2)'!F3+'[1]10. Sampir (2)'!F3+'[1]11. Seloto (2)'!F3+'[1]12. Sermong (2)'!F3+'[1]13. Tamekan (2)'!F3+'[1]14. Telaga Bertong (2)'!F3+'[1]15. BatuPutih (2)'!F3</f>
        <v>1208.3899999999999</v>
      </c>
      <c r="G3" s="16">
        <f>+F3/$F$5</f>
        <v>1.4790157095925438E-2</v>
      </c>
      <c r="H3" s="17"/>
      <c r="I3" s="17"/>
      <c r="J3" s="17"/>
    </row>
    <row r="4" spans="1:13" ht="14.4" x14ac:dyDescent="0.3">
      <c r="A4" s="12"/>
      <c r="B4" s="13"/>
      <c r="C4" s="6" t="s">
        <v>1</v>
      </c>
      <c r="D4" s="14" t="s">
        <v>4</v>
      </c>
      <c r="E4" s="15"/>
      <c r="F4" s="9">
        <f>+'[1]1. Bugis (2)'!F4+'[1]2. Arken (2)'!F4+'[1]3. Banjar (2)'!F4+'[1]4.Dalam (2)'!F4+'[1]5. Kertasari (2)'!F4+'[1]6. Kuang (2)'!F4+'[1]7. LabuanLalar (2)'!F4+'[1]8. LalarLiang (2)'!F4+'[1]9. Menala (2)'!F4+'[1]10. Sampir (2)'!F4+'[1]11. Seloto (2)'!F4+'[1]12. Sermong (2)'!F4+'[1]13. Tamekan (2)'!F4+'[1]14. Telaga Bertong (2)'!F4+'[1]15. BatuPutih (2)'!F4</f>
        <v>4079.6304999999998</v>
      </c>
      <c r="G4" s="16">
        <f>+F4/$F$5</f>
        <v>4.9932866035244293E-2</v>
      </c>
      <c r="H4" s="17"/>
      <c r="I4" s="17"/>
      <c r="J4" s="17"/>
    </row>
    <row r="5" spans="1:13" ht="14.4" x14ac:dyDescent="0.3">
      <c r="A5" s="12"/>
      <c r="B5" s="13"/>
      <c r="C5" s="15" t="s">
        <v>5</v>
      </c>
      <c r="D5" s="14"/>
      <c r="E5" s="15"/>
      <c r="F5" s="18">
        <f>+SUM(F2:F4)</f>
        <v>81702.31</v>
      </c>
      <c r="G5" s="19">
        <f>+SUM(G2:G4)</f>
        <v>1</v>
      </c>
      <c r="H5" s="17"/>
      <c r="I5" s="17"/>
      <c r="J5" s="17"/>
    </row>
    <row r="6" spans="1:13" ht="4.5" customHeight="1" x14ac:dyDescent="0.3">
      <c r="A6" s="20"/>
      <c r="B6" s="21"/>
      <c r="C6" s="22"/>
      <c r="D6" s="23"/>
      <c r="E6" s="22"/>
      <c r="F6" s="24"/>
      <c r="G6" s="25"/>
      <c r="H6" s="26"/>
      <c r="I6" s="26"/>
      <c r="J6" s="26"/>
    </row>
    <row r="7" spans="1:13" ht="21.75" customHeight="1" x14ac:dyDescent="0.3">
      <c r="A7" s="27" t="s">
        <v>6</v>
      </c>
      <c r="B7" s="2" t="s">
        <v>7</v>
      </c>
      <c r="C7" s="2"/>
      <c r="D7" s="2"/>
      <c r="E7" s="2"/>
      <c r="F7" s="27" t="s">
        <v>8</v>
      </c>
      <c r="G7" s="1" t="s">
        <v>9</v>
      </c>
      <c r="H7" s="1"/>
      <c r="I7" s="1"/>
      <c r="J7" s="27" t="s">
        <v>10</v>
      </c>
      <c r="K7" s="28"/>
      <c r="L7" s="28"/>
      <c r="M7" s="28"/>
    </row>
    <row r="8" spans="1:13" ht="9.75" customHeight="1" x14ac:dyDescent="0.3">
      <c r="A8" s="29" t="s">
        <v>11</v>
      </c>
      <c r="B8" s="29" t="s">
        <v>12</v>
      </c>
      <c r="C8" s="29" t="s">
        <v>13</v>
      </c>
      <c r="D8" s="29" t="s">
        <v>14</v>
      </c>
      <c r="E8" s="29" t="s">
        <v>15</v>
      </c>
      <c r="F8" s="29" t="s">
        <v>16</v>
      </c>
      <c r="G8" s="30" t="s">
        <v>2</v>
      </c>
      <c r="H8" s="30" t="s">
        <v>3</v>
      </c>
      <c r="I8" s="30" t="s">
        <v>4</v>
      </c>
      <c r="J8" s="29" t="s">
        <v>17</v>
      </c>
      <c r="K8" s="28"/>
      <c r="L8" s="28"/>
      <c r="M8" s="28"/>
    </row>
    <row r="9" spans="1:13" ht="14.4" x14ac:dyDescent="0.3">
      <c r="A9" s="31"/>
      <c r="B9" s="32"/>
      <c r="C9" s="32"/>
      <c r="D9" s="33"/>
      <c r="E9" s="32"/>
      <c r="F9" s="34">
        <f>+SUM(F10:F99)</f>
        <v>81702.310000000012</v>
      </c>
      <c r="G9" s="34">
        <f>+SUM(G10:G99)</f>
        <v>76414.289499999999</v>
      </c>
      <c r="H9" s="34">
        <f>+SUM(H10:H99)</f>
        <v>1208.3899999999999</v>
      </c>
      <c r="I9" s="34">
        <f>+SUM(I10:I99)</f>
        <v>4079.6304999999998</v>
      </c>
      <c r="J9" s="35">
        <f>+SUM(G9:I9)</f>
        <v>81702.31</v>
      </c>
    </row>
    <row r="10" spans="1:13" ht="14.4" x14ac:dyDescent="0.3">
      <c r="A10" s="36">
        <v>1</v>
      </c>
      <c r="B10" s="28" t="s">
        <v>23</v>
      </c>
      <c r="C10" s="28"/>
      <c r="D10" s="28"/>
      <c r="E10" s="28"/>
      <c r="F10" s="37">
        <f>+'[1]1. Bugis (2)'!F9</f>
        <v>15394.34</v>
      </c>
      <c r="G10" s="37">
        <f>+'[1]1. Bugis (2)'!G9</f>
        <v>14119.442499999999</v>
      </c>
      <c r="H10" s="37">
        <f>+'[1]1. Bugis (2)'!H9</f>
        <v>190.41</v>
      </c>
      <c r="I10" s="37">
        <f>+'[1]1. Bugis (2)'!I9</f>
        <v>1084.4875</v>
      </c>
      <c r="J10" s="28"/>
      <c r="K10" s="38"/>
      <c r="L10" s="38"/>
      <c r="M10" s="38"/>
    </row>
    <row r="11" spans="1:13" ht="14.4" x14ac:dyDescent="0.3">
      <c r="A11" s="39">
        <v>2</v>
      </c>
      <c r="B11" s="40" t="s">
        <v>24</v>
      </c>
      <c r="C11" s="40"/>
      <c r="D11" s="40"/>
      <c r="E11" s="40"/>
      <c r="F11" s="41">
        <f>+'[1]2. Arken (2)'!F9</f>
        <v>4206.2</v>
      </c>
      <c r="G11" s="41">
        <f>+'[1]2. Arken (2)'!G9</f>
        <v>4006.01</v>
      </c>
      <c r="H11" s="41">
        <f>+'[1]2. Arken (2)'!H9</f>
        <v>103.37</v>
      </c>
      <c r="I11" s="41">
        <f>+'[1]2. Arken (2)'!I9</f>
        <v>96.82</v>
      </c>
      <c r="J11" s="40"/>
      <c r="K11" s="38"/>
      <c r="L11" s="38"/>
      <c r="M11" s="38"/>
    </row>
    <row r="12" spans="1:13" ht="14.4" x14ac:dyDescent="0.3">
      <c r="A12" s="36">
        <v>3</v>
      </c>
      <c r="B12" s="28" t="s">
        <v>25</v>
      </c>
      <c r="C12" s="28"/>
      <c r="D12" s="28"/>
      <c r="E12" s="28"/>
      <c r="F12" s="37">
        <f>+'[1]3. Banjar (2)'!F9</f>
        <v>2199.5</v>
      </c>
      <c r="G12" s="37">
        <f>+'[1]3. Banjar (2)'!G9</f>
        <v>1908.58</v>
      </c>
      <c r="H12" s="37">
        <f>+'[1]3. Banjar (2)'!H9</f>
        <v>31.69</v>
      </c>
      <c r="I12" s="37">
        <f>+'[1]3. Banjar (2)'!I9</f>
        <v>259.23</v>
      </c>
      <c r="J12" s="28"/>
      <c r="K12" s="38"/>
      <c r="L12" s="38"/>
      <c r="M12" s="38"/>
    </row>
    <row r="13" spans="1:13" ht="14.4" x14ac:dyDescent="0.3">
      <c r="A13" s="36">
        <v>4</v>
      </c>
      <c r="B13" s="28" t="s">
        <v>26</v>
      </c>
      <c r="C13" s="28"/>
      <c r="D13" s="28"/>
      <c r="E13" s="28"/>
      <c r="F13" s="37">
        <f>+'[1]4.Dalam (2)'!F9</f>
        <v>5996.13</v>
      </c>
      <c r="G13" s="37">
        <f>+'[1]4.Dalam (2)'!G9</f>
        <v>4242.1400000000003</v>
      </c>
      <c r="H13" s="37">
        <f>+'[1]4.Dalam (2)'!H9</f>
        <v>121.29</v>
      </c>
      <c r="I13" s="37">
        <f>+'[1]4.Dalam (2)'!I9</f>
        <v>1632.7</v>
      </c>
      <c r="J13" s="28"/>
      <c r="K13" s="38"/>
      <c r="L13" s="38"/>
      <c r="M13" s="38"/>
    </row>
    <row r="14" spans="1:13" ht="14.4" x14ac:dyDescent="0.3">
      <c r="A14" s="36">
        <v>5</v>
      </c>
      <c r="B14" s="28" t="s">
        <v>27</v>
      </c>
      <c r="C14" s="28"/>
      <c r="D14" s="28"/>
      <c r="E14" s="28"/>
      <c r="F14" s="37">
        <f>+'[1]5. Kertasari (2)'!F9</f>
        <v>2947.6</v>
      </c>
      <c r="G14" s="37">
        <f>+'[1]5. Kertasari (2)'!G9</f>
        <v>2747.66</v>
      </c>
      <c r="H14" s="37">
        <f>+'[1]5. Kertasari (2)'!H9</f>
        <v>159.79</v>
      </c>
      <c r="I14" s="37">
        <f>+'[1]5. Kertasari (2)'!I9</f>
        <v>40.15</v>
      </c>
      <c r="J14" s="28"/>
      <c r="K14" s="38"/>
      <c r="L14" s="38"/>
      <c r="M14" s="38"/>
    </row>
    <row r="15" spans="1:13" ht="14.4" x14ac:dyDescent="0.3">
      <c r="A15" s="36">
        <v>6</v>
      </c>
      <c r="B15" s="28" t="s">
        <v>28</v>
      </c>
      <c r="C15" s="28"/>
      <c r="D15" s="28"/>
      <c r="E15" s="28"/>
      <c r="F15" s="37">
        <f>+'[1]6. Kuang (2)'!F9</f>
        <v>9814.65</v>
      </c>
      <c r="G15" s="37">
        <f>+'[1]6. Kuang (2)'!G9</f>
        <v>9357.27</v>
      </c>
      <c r="H15" s="37">
        <f>+'[1]6. Kuang (2)'!H9</f>
        <v>321.26</v>
      </c>
      <c r="I15" s="37">
        <f>+'[1]6. Kuang (2)'!I9</f>
        <v>136.12</v>
      </c>
      <c r="J15" s="28"/>
      <c r="K15" s="38"/>
      <c r="L15" s="38"/>
      <c r="M15" s="38"/>
    </row>
    <row r="16" spans="1:13" ht="14.4" x14ac:dyDescent="0.3">
      <c r="A16" s="36">
        <v>7</v>
      </c>
      <c r="B16" s="28" t="s">
        <v>29</v>
      </c>
      <c r="C16" s="28"/>
      <c r="D16" s="28"/>
      <c r="E16" s="28"/>
      <c r="F16" s="37">
        <f>+'[1]7. LabuanLalar (2)'!F9</f>
        <v>4826.0200000000004</v>
      </c>
      <c r="G16" s="37">
        <f>+'[1]7. LabuanLalar (2)'!G9</f>
        <v>4697.8999999999996</v>
      </c>
      <c r="H16" s="37">
        <f>+'[1]7. LabuanLalar (2)'!H9</f>
        <v>95.84</v>
      </c>
      <c r="I16" s="37">
        <f>+'[1]7. LabuanLalar (2)'!I9</f>
        <v>32.28</v>
      </c>
      <c r="J16" s="28"/>
      <c r="K16" s="38"/>
      <c r="L16" s="38"/>
      <c r="M16" s="38"/>
    </row>
    <row r="17" spans="1:13" ht="14.4" x14ac:dyDescent="0.3">
      <c r="A17" s="36">
        <v>8</v>
      </c>
      <c r="B17" s="28" t="s">
        <v>30</v>
      </c>
      <c r="C17" s="28"/>
      <c r="D17" s="28"/>
      <c r="E17" s="28"/>
      <c r="F17" s="37">
        <f>+'[1]8. LalarLiang (2)'!F9</f>
        <v>2508.5500000000002</v>
      </c>
      <c r="G17" s="37">
        <f>+'[1]8. LalarLiang (2)'!G9</f>
        <v>2395.29</v>
      </c>
      <c r="H17" s="37">
        <f>+'[1]8. LalarLiang (2)'!H9</f>
        <v>99.62</v>
      </c>
      <c r="I17" s="37">
        <f>+'[1]8. LalarLiang (2)'!I9</f>
        <v>13.64</v>
      </c>
      <c r="J17" s="28"/>
      <c r="K17" s="38"/>
      <c r="L17" s="38"/>
      <c r="M17" s="38"/>
    </row>
    <row r="18" spans="1:13" ht="14.4" x14ac:dyDescent="0.3">
      <c r="A18" s="36">
        <v>9</v>
      </c>
      <c r="B18" s="28" t="s">
        <v>31</v>
      </c>
      <c r="C18" s="28"/>
      <c r="D18" s="28"/>
      <c r="E18" s="28"/>
      <c r="F18" s="37">
        <f>+'[1]9. Menala (2)'!F9</f>
        <v>5789.62</v>
      </c>
      <c r="G18" s="37">
        <f>+'[1]9. Menala (2)'!G9</f>
        <v>5453.6729999999998</v>
      </c>
      <c r="H18" s="37">
        <f>+'[1]9. Menala (2)'!H9</f>
        <v>85.12</v>
      </c>
      <c r="I18" s="37">
        <f>+'[1]9. Menala (2)'!I9</f>
        <v>250.827</v>
      </c>
      <c r="J18" s="28"/>
      <c r="K18" s="38"/>
      <c r="L18" s="38"/>
      <c r="M18" s="38"/>
    </row>
    <row r="19" spans="1:13" ht="14.4" x14ac:dyDescent="0.3">
      <c r="A19" s="36">
        <v>10</v>
      </c>
      <c r="B19" s="28" t="s">
        <v>32</v>
      </c>
      <c r="C19" s="28"/>
      <c r="D19" s="28"/>
      <c r="E19" s="28"/>
      <c r="F19" s="37">
        <f>+'[1]10. Sampir (2)'!F9</f>
        <v>3396.29</v>
      </c>
      <c r="G19" s="37">
        <f>+'[1]10. Sampir (2)'!G9</f>
        <v>3396.29</v>
      </c>
      <c r="H19" s="37">
        <f>+'[1]10. Sampir (2)'!H9</f>
        <v>0</v>
      </c>
      <c r="I19" s="37">
        <f>+'[1]10. Sampir (2)'!I9</f>
        <v>0</v>
      </c>
      <c r="J19" s="28"/>
      <c r="K19" s="38"/>
      <c r="L19" s="38"/>
      <c r="M19" s="38"/>
    </row>
    <row r="20" spans="1:13" ht="14.4" x14ac:dyDescent="0.3">
      <c r="A20" s="36">
        <v>11</v>
      </c>
      <c r="B20" s="28" t="s">
        <v>33</v>
      </c>
      <c r="C20" s="28"/>
      <c r="D20" s="28"/>
      <c r="E20" s="28"/>
      <c r="F20" s="37">
        <f>+'[1]11. Seloto (2)'!F9</f>
        <v>3244.49</v>
      </c>
      <c r="G20" s="37">
        <f>+'[1]11. Seloto (2)'!G9</f>
        <v>3244.49</v>
      </c>
      <c r="H20" s="37">
        <f>+'[1]11. Seloto (2)'!H9</f>
        <v>0</v>
      </c>
      <c r="I20" s="37">
        <f>+'[1]11. Seloto (2)'!I9</f>
        <v>0</v>
      </c>
      <c r="J20" s="28"/>
      <c r="K20" s="38"/>
      <c r="L20" s="38"/>
      <c r="M20" s="38"/>
    </row>
    <row r="21" spans="1:13" ht="14.4" x14ac:dyDescent="0.3">
      <c r="A21" s="36">
        <v>12</v>
      </c>
      <c r="B21" s="28" t="s">
        <v>34</v>
      </c>
      <c r="C21" s="28"/>
      <c r="D21" s="28"/>
      <c r="E21" s="28"/>
      <c r="F21" s="37">
        <f>+'[1]12. Sermong (2)'!F9</f>
        <v>1969.08</v>
      </c>
      <c r="G21" s="37">
        <f>+'[1]12. Sermong (2)'!G9</f>
        <v>1969.08</v>
      </c>
      <c r="H21" s="37">
        <f>+'[1]12. Sermong (2)'!H9</f>
        <v>0</v>
      </c>
      <c r="I21" s="37">
        <f>+'[1]12. Sermong (2)'!I9</f>
        <v>0</v>
      </c>
      <c r="J21" s="28"/>
      <c r="K21" s="38"/>
      <c r="L21" s="38"/>
      <c r="M21" s="38"/>
    </row>
    <row r="22" spans="1:13" ht="14.4" x14ac:dyDescent="0.3">
      <c r="A22" s="36">
        <v>13</v>
      </c>
      <c r="B22" s="28" t="s">
        <v>35</v>
      </c>
      <c r="C22" s="28"/>
      <c r="D22" s="28"/>
      <c r="E22" s="28"/>
      <c r="F22" s="37">
        <f>+'[1]13. Tamekan (2)'!F9</f>
        <v>1457.32</v>
      </c>
      <c r="G22" s="37">
        <f>+'[1]13. Tamekan (2)'!G9</f>
        <v>1457.32</v>
      </c>
      <c r="H22" s="37">
        <f>+'[1]13. Tamekan (2)'!H9</f>
        <v>0</v>
      </c>
      <c r="I22" s="37">
        <f>+'[1]13. Tamekan (2)'!I9</f>
        <v>0</v>
      </c>
      <c r="J22" s="28"/>
      <c r="K22" s="38"/>
      <c r="L22" s="38"/>
      <c r="M22" s="38"/>
    </row>
    <row r="23" spans="1:13" ht="14.4" x14ac:dyDescent="0.3">
      <c r="A23" s="36">
        <v>14</v>
      </c>
      <c r="B23" s="28" t="s">
        <v>36</v>
      </c>
      <c r="C23" s="28"/>
      <c r="D23" s="28"/>
      <c r="E23" s="28"/>
      <c r="F23" s="37">
        <f>+'[1]14. Telaga Bertong (2)'!F9</f>
        <v>12796.5</v>
      </c>
      <c r="G23" s="37">
        <f>+'[1]14. Telaga Bertong (2)'!G9</f>
        <v>12592.494000000001</v>
      </c>
      <c r="H23" s="37">
        <f>+'[1]14. Telaga Bertong (2)'!H9</f>
        <v>0</v>
      </c>
      <c r="I23" s="37">
        <f>+'[1]14. Telaga Bertong (2)'!I9</f>
        <v>204.006</v>
      </c>
      <c r="J23" s="28"/>
      <c r="K23" s="38"/>
      <c r="L23" s="38"/>
      <c r="M23" s="38"/>
    </row>
    <row r="24" spans="1:13" ht="14.4" x14ac:dyDescent="0.3">
      <c r="A24" s="36">
        <v>15</v>
      </c>
      <c r="B24" s="28" t="s">
        <v>37</v>
      </c>
      <c r="C24" s="28"/>
      <c r="D24" s="28"/>
      <c r="E24" s="28"/>
      <c r="F24" s="37">
        <f>+'[1]15. BatuPutih (2)'!F9</f>
        <v>5156.0200000000004</v>
      </c>
      <c r="G24" s="37">
        <f>+'[1]15. BatuPutih (2)'!G9</f>
        <v>4826.6499999999996</v>
      </c>
      <c r="H24" s="37">
        <f>+'[1]15. BatuPutih (2)'!H9</f>
        <v>0</v>
      </c>
      <c r="I24" s="37">
        <f>+'[1]15. BatuPutih (2)'!I9</f>
        <v>329.37</v>
      </c>
      <c r="J24" s="28"/>
      <c r="K24" s="38"/>
      <c r="L24" s="38"/>
      <c r="M24" s="38"/>
    </row>
    <row r="25" spans="1:13" ht="14.4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38"/>
      <c r="L25" s="38"/>
      <c r="M25" s="38"/>
    </row>
    <row r="26" spans="1:13" ht="14.4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38"/>
      <c r="L26" s="38"/>
      <c r="M26" s="38"/>
    </row>
    <row r="27" spans="1:13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</sheetData>
  <mergeCells count="2">
    <mergeCell ref="B7:E7"/>
    <mergeCell ref="G7:I7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092C-7F09-4B00-8BC9-FB825F2CFD6D}">
  <sheetPr>
    <tabColor rgb="FFFFD966"/>
  </sheetPr>
  <dimension ref="A1:K32"/>
  <sheetViews>
    <sheetView tabSelected="1" topLeftCell="A22" zoomScale="110" zoomScaleNormal="110" workbookViewId="0">
      <selection activeCell="I40" sqref="I40"/>
    </sheetView>
  </sheetViews>
  <sheetFormatPr defaultColWidth="8.88671875" defaultRowHeight="13.8" x14ac:dyDescent="0.3"/>
  <cols>
    <col min="1" max="1" width="5.77734375" style="44" customWidth="1"/>
    <col min="2" max="2" width="27.109375" style="43" customWidth="1"/>
    <col min="3" max="3" width="20.88671875" style="43" customWidth="1"/>
    <col min="4" max="4" width="11.44140625" style="43" customWidth="1"/>
    <col min="5" max="7" width="10" style="43" customWidth="1"/>
    <col min="8" max="8" width="11.5546875" style="43" customWidth="1"/>
    <col min="9" max="9" width="8.88671875" style="43"/>
    <col min="10" max="10" width="9.21875" style="43" bestFit="1" customWidth="1"/>
    <col min="11" max="16384" width="8.88671875" style="43"/>
  </cols>
  <sheetData>
    <row r="1" spans="1:11" x14ac:dyDescent="0.3">
      <c r="A1" s="42" t="s">
        <v>53</v>
      </c>
      <c r="B1" s="42"/>
      <c r="C1" s="42"/>
      <c r="D1" s="42"/>
      <c r="E1" s="42"/>
      <c r="F1" s="42"/>
      <c r="G1" s="42"/>
      <c r="H1" s="42"/>
    </row>
    <row r="2" spans="1:11" x14ac:dyDescent="0.3">
      <c r="B2" s="45"/>
      <c r="C2" s="46"/>
      <c r="D2" s="47"/>
      <c r="E2" s="48"/>
      <c r="F2" s="49"/>
      <c r="G2" s="49"/>
      <c r="H2" s="49"/>
    </row>
    <row r="3" spans="1:11" x14ac:dyDescent="0.3">
      <c r="A3" s="50" t="s">
        <v>49</v>
      </c>
      <c r="C3" s="50">
        <f>+E10+E27</f>
        <v>96081.0095</v>
      </c>
      <c r="D3" s="76">
        <f>+C3/$C$6</f>
        <v>0.90842297707352826</v>
      </c>
      <c r="E3" s="51"/>
      <c r="F3" s="51"/>
    </row>
    <row r="4" spans="1:11" x14ac:dyDescent="0.3">
      <c r="A4" s="50" t="s">
        <v>50</v>
      </c>
      <c r="C4" s="50">
        <f>+F10+F27</f>
        <v>2024.6499999999999</v>
      </c>
      <c r="D4" s="76">
        <f>+C4/$C$6</f>
        <v>1.9142581766190946E-2</v>
      </c>
      <c r="E4" s="51"/>
      <c r="F4" s="51"/>
    </row>
    <row r="5" spans="1:11" x14ac:dyDescent="0.3">
      <c r="A5" s="50" t="s">
        <v>51</v>
      </c>
      <c r="C5" s="50">
        <f>+G10+G27</f>
        <v>7661.1605</v>
      </c>
      <c r="D5" s="76">
        <f>+C5/$C$6</f>
        <v>7.2434441160280694E-2</v>
      </c>
      <c r="E5" s="51"/>
      <c r="F5" s="51"/>
    </row>
    <row r="6" spans="1:11" x14ac:dyDescent="0.3">
      <c r="A6" s="50" t="s">
        <v>52</v>
      </c>
      <c r="C6" s="50">
        <f>+D10+D27</f>
        <v>105766.82</v>
      </c>
      <c r="D6" s="76">
        <f>+SUM(D3:D5)</f>
        <v>1</v>
      </c>
      <c r="E6" s="51"/>
      <c r="F6" s="51"/>
    </row>
    <row r="7" spans="1:11" ht="4.5" customHeight="1" x14ac:dyDescent="0.3">
      <c r="B7" s="45"/>
      <c r="C7" s="46"/>
      <c r="D7" s="47"/>
      <c r="E7" s="52"/>
      <c r="F7" s="49"/>
      <c r="G7" s="49"/>
      <c r="H7" s="49"/>
    </row>
    <row r="8" spans="1:11" s="55" customFormat="1" ht="22.2" customHeight="1" x14ac:dyDescent="0.3">
      <c r="A8" s="53" t="s">
        <v>6</v>
      </c>
      <c r="B8" s="54" t="s">
        <v>38</v>
      </c>
      <c r="C8" s="54"/>
      <c r="D8" s="53" t="s">
        <v>8</v>
      </c>
      <c r="E8" s="54" t="s">
        <v>9</v>
      </c>
      <c r="F8" s="54"/>
      <c r="G8" s="54"/>
      <c r="H8" s="53" t="s">
        <v>10</v>
      </c>
    </row>
    <row r="9" spans="1:11" s="55" customFormat="1" ht="22.2" customHeight="1" x14ac:dyDescent="0.3">
      <c r="A9" s="56"/>
      <c r="B9" s="57" t="s">
        <v>39</v>
      </c>
      <c r="C9" s="57" t="s">
        <v>40</v>
      </c>
      <c r="D9" s="56"/>
      <c r="E9" s="57" t="s">
        <v>41</v>
      </c>
      <c r="F9" s="57" t="s">
        <v>42</v>
      </c>
      <c r="G9" s="57" t="s">
        <v>43</v>
      </c>
      <c r="H9" s="56"/>
    </row>
    <row r="10" spans="1:11" s="62" customFormat="1" x14ac:dyDescent="0.3">
      <c r="A10" s="58" t="s">
        <v>44</v>
      </c>
      <c r="B10" s="59" t="s">
        <v>45</v>
      </c>
      <c r="C10" s="60"/>
      <c r="D10" s="61">
        <f>+SUM(D11:D25)</f>
        <v>81702.310000000012</v>
      </c>
      <c r="E10" s="61">
        <f t="shared" ref="E10:G10" si="0">+SUM(E11:E25)</f>
        <v>76414.289499999999</v>
      </c>
      <c r="F10" s="61">
        <f t="shared" si="0"/>
        <v>1208.3899999999999</v>
      </c>
      <c r="G10" s="61">
        <f t="shared" si="0"/>
        <v>4079.6304999999998</v>
      </c>
      <c r="H10" s="61"/>
      <c r="J10" s="63"/>
      <c r="K10" s="63"/>
    </row>
    <row r="11" spans="1:11" x14ac:dyDescent="0.3">
      <c r="A11" s="64">
        <v>1</v>
      </c>
      <c r="B11" s="65" t="str">
        <f>'REKAP TALIWANG'!B10</f>
        <v>Bugis</v>
      </c>
      <c r="C11" s="64" t="s">
        <v>46</v>
      </c>
      <c r="D11" s="66">
        <f>'REKAP TALIWANG'!F10</f>
        <v>15394.34</v>
      </c>
      <c r="E11" s="66">
        <f>'REKAP TALIWANG'!G10</f>
        <v>14119.442499999999</v>
      </c>
      <c r="F11" s="66">
        <f>'REKAP TALIWANG'!H10</f>
        <v>190.41</v>
      </c>
      <c r="G11" s="66">
        <f>'REKAP TALIWANG'!I10</f>
        <v>1084.4875</v>
      </c>
      <c r="H11" s="65"/>
    </row>
    <row r="12" spans="1:11" x14ac:dyDescent="0.3">
      <c r="A12" s="64">
        <v>2</v>
      </c>
      <c r="B12" s="65" t="str">
        <f>'REKAP TALIWANG'!B11</f>
        <v>Arab Kenangan</v>
      </c>
      <c r="C12" s="64" t="s">
        <v>46</v>
      </c>
      <c r="D12" s="66">
        <f>'REKAP TALIWANG'!F11</f>
        <v>4206.2</v>
      </c>
      <c r="E12" s="66">
        <f>'REKAP TALIWANG'!G11</f>
        <v>4006.01</v>
      </c>
      <c r="F12" s="66">
        <f>'REKAP TALIWANG'!H11</f>
        <v>103.37</v>
      </c>
      <c r="G12" s="66">
        <f>'REKAP TALIWANG'!I11</f>
        <v>96.82</v>
      </c>
      <c r="H12" s="65"/>
    </row>
    <row r="13" spans="1:11" x14ac:dyDescent="0.3">
      <c r="A13" s="64">
        <v>3</v>
      </c>
      <c r="B13" s="65" t="str">
        <f>'REKAP TALIWANG'!B12</f>
        <v>Banjar</v>
      </c>
      <c r="C13" s="64" t="s">
        <v>46</v>
      </c>
      <c r="D13" s="66">
        <f>'REKAP TALIWANG'!F12</f>
        <v>2199.5</v>
      </c>
      <c r="E13" s="66">
        <f>'REKAP TALIWANG'!G12</f>
        <v>1908.58</v>
      </c>
      <c r="F13" s="66">
        <f>'REKAP TALIWANG'!H12</f>
        <v>31.69</v>
      </c>
      <c r="G13" s="66">
        <f>'REKAP TALIWANG'!I12</f>
        <v>259.23</v>
      </c>
      <c r="H13" s="65"/>
    </row>
    <row r="14" spans="1:11" x14ac:dyDescent="0.3">
      <c r="A14" s="64">
        <v>4</v>
      </c>
      <c r="B14" s="65" t="str">
        <f>'REKAP TALIWANG'!B13</f>
        <v>Dalam</v>
      </c>
      <c r="C14" s="64" t="s">
        <v>46</v>
      </c>
      <c r="D14" s="66">
        <f>'REKAP TALIWANG'!F13</f>
        <v>5996.13</v>
      </c>
      <c r="E14" s="66">
        <f>'REKAP TALIWANG'!G13</f>
        <v>4242.1400000000003</v>
      </c>
      <c r="F14" s="66">
        <f>'REKAP TALIWANG'!H13</f>
        <v>121.29</v>
      </c>
      <c r="G14" s="66">
        <f>'REKAP TALIWANG'!I13</f>
        <v>1632.7</v>
      </c>
      <c r="H14" s="65"/>
    </row>
    <row r="15" spans="1:11" x14ac:dyDescent="0.3">
      <c r="A15" s="64">
        <v>5</v>
      </c>
      <c r="B15" s="65" t="str">
        <f>'REKAP TALIWANG'!B14</f>
        <v>Kertasari</v>
      </c>
      <c r="C15" s="64" t="s">
        <v>46</v>
      </c>
      <c r="D15" s="66">
        <f>'REKAP TALIWANG'!F14</f>
        <v>2947.6</v>
      </c>
      <c r="E15" s="66">
        <f>'REKAP TALIWANG'!G14</f>
        <v>2747.66</v>
      </c>
      <c r="F15" s="66">
        <f>'REKAP TALIWANG'!H14</f>
        <v>159.79</v>
      </c>
      <c r="G15" s="66">
        <f>'REKAP TALIWANG'!I14</f>
        <v>40.15</v>
      </c>
      <c r="H15" s="65"/>
    </row>
    <row r="16" spans="1:11" x14ac:dyDescent="0.3">
      <c r="A16" s="64">
        <v>6</v>
      </c>
      <c r="B16" s="65" t="str">
        <f>'REKAP TALIWANG'!B15</f>
        <v>Kuang</v>
      </c>
      <c r="C16" s="64" t="s">
        <v>46</v>
      </c>
      <c r="D16" s="66">
        <f>'REKAP TALIWANG'!F15</f>
        <v>9814.65</v>
      </c>
      <c r="E16" s="66">
        <f>'REKAP TALIWANG'!G15</f>
        <v>9357.27</v>
      </c>
      <c r="F16" s="66">
        <f>'REKAP TALIWANG'!H15</f>
        <v>321.26</v>
      </c>
      <c r="G16" s="66">
        <f>'REKAP TALIWANG'!I15</f>
        <v>136.12</v>
      </c>
      <c r="H16" s="65"/>
    </row>
    <row r="17" spans="1:11" x14ac:dyDescent="0.3">
      <c r="A17" s="64">
        <v>7</v>
      </c>
      <c r="B17" s="65" t="str">
        <f>'REKAP TALIWANG'!B16</f>
        <v>Labuhan Lalar</v>
      </c>
      <c r="C17" s="64" t="s">
        <v>46</v>
      </c>
      <c r="D17" s="66">
        <f>'REKAP TALIWANG'!F16</f>
        <v>4826.0200000000004</v>
      </c>
      <c r="E17" s="66">
        <f>'REKAP TALIWANG'!G16</f>
        <v>4697.8999999999996</v>
      </c>
      <c r="F17" s="66">
        <f>'REKAP TALIWANG'!H16</f>
        <v>95.84</v>
      </c>
      <c r="G17" s="66">
        <f>'REKAP TALIWANG'!I16</f>
        <v>32.28</v>
      </c>
      <c r="H17" s="65"/>
    </row>
    <row r="18" spans="1:11" x14ac:dyDescent="0.3">
      <c r="A18" s="64">
        <v>8</v>
      </c>
      <c r="B18" s="65" t="str">
        <f>'REKAP TALIWANG'!B17</f>
        <v>Lalar Liang</v>
      </c>
      <c r="C18" s="64" t="s">
        <v>46</v>
      </c>
      <c r="D18" s="66">
        <f>'REKAP TALIWANG'!F17</f>
        <v>2508.5500000000002</v>
      </c>
      <c r="E18" s="66">
        <f>'REKAP TALIWANG'!G17</f>
        <v>2395.29</v>
      </c>
      <c r="F18" s="66">
        <f>'REKAP TALIWANG'!H17</f>
        <v>99.62</v>
      </c>
      <c r="G18" s="66">
        <f>'REKAP TALIWANG'!I17</f>
        <v>13.64</v>
      </c>
      <c r="H18" s="65"/>
    </row>
    <row r="19" spans="1:11" x14ac:dyDescent="0.3">
      <c r="A19" s="64">
        <v>9</v>
      </c>
      <c r="B19" s="65" t="str">
        <f>'REKAP TALIWANG'!B18</f>
        <v>Menala</v>
      </c>
      <c r="C19" s="64" t="s">
        <v>46</v>
      </c>
      <c r="D19" s="66">
        <f>'REKAP TALIWANG'!F18</f>
        <v>5789.62</v>
      </c>
      <c r="E19" s="66">
        <f>'REKAP TALIWANG'!G18</f>
        <v>5453.6729999999998</v>
      </c>
      <c r="F19" s="66">
        <f>'REKAP TALIWANG'!H18</f>
        <v>85.12</v>
      </c>
      <c r="G19" s="66">
        <f>'REKAP TALIWANG'!I18</f>
        <v>250.827</v>
      </c>
      <c r="H19" s="65"/>
    </row>
    <row r="20" spans="1:11" x14ac:dyDescent="0.3">
      <c r="A20" s="64">
        <v>10</v>
      </c>
      <c r="B20" s="65" t="str">
        <f>'REKAP TALIWANG'!B19</f>
        <v>Sampir</v>
      </c>
      <c r="C20" s="64" t="s">
        <v>46</v>
      </c>
      <c r="D20" s="66">
        <f>'REKAP TALIWANG'!F19</f>
        <v>3396.29</v>
      </c>
      <c r="E20" s="66">
        <f>'REKAP TALIWANG'!G19</f>
        <v>3396.29</v>
      </c>
      <c r="F20" s="66">
        <f>'REKAP TALIWANG'!H19</f>
        <v>0</v>
      </c>
      <c r="G20" s="66">
        <f>'REKAP TALIWANG'!I19</f>
        <v>0</v>
      </c>
      <c r="H20" s="65"/>
    </row>
    <row r="21" spans="1:11" x14ac:dyDescent="0.3">
      <c r="A21" s="64">
        <v>11</v>
      </c>
      <c r="B21" s="65" t="str">
        <f>'REKAP TALIWANG'!B20</f>
        <v>Seloto</v>
      </c>
      <c r="C21" s="64" t="s">
        <v>46</v>
      </c>
      <c r="D21" s="66">
        <f>'REKAP TALIWANG'!F20</f>
        <v>3244.49</v>
      </c>
      <c r="E21" s="66">
        <f>'REKAP TALIWANG'!G20</f>
        <v>3244.49</v>
      </c>
      <c r="F21" s="66">
        <f>'REKAP TALIWANG'!H20</f>
        <v>0</v>
      </c>
      <c r="G21" s="66">
        <f>'REKAP TALIWANG'!I20</f>
        <v>0</v>
      </c>
      <c r="H21" s="65"/>
    </row>
    <row r="22" spans="1:11" x14ac:dyDescent="0.3">
      <c r="A22" s="64">
        <v>12</v>
      </c>
      <c r="B22" s="65" t="str">
        <f>'REKAP TALIWANG'!B21</f>
        <v>Sermong</v>
      </c>
      <c r="C22" s="64" t="s">
        <v>46</v>
      </c>
      <c r="D22" s="66">
        <f>'REKAP TALIWANG'!F21</f>
        <v>1969.08</v>
      </c>
      <c r="E22" s="66">
        <f>'REKAP TALIWANG'!G21</f>
        <v>1969.08</v>
      </c>
      <c r="F22" s="66">
        <f>'REKAP TALIWANG'!H21</f>
        <v>0</v>
      </c>
      <c r="G22" s="66">
        <f>'REKAP TALIWANG'!I21</f>
        <v>0</v>
      </c>
      <c r="H22" s="65"/>
    </row>
    <row r="23" spans="1:11" x14ac:dyDescent="0.3">
      <c r="A23" s="64">
        <v>13</v>
      </c>
      <c r="B23" s="65" t="str">
        <f>'REKAP TALIWANG'!B22</f>
        <v>Tamekan</v>
      </c>
      <c r="C23" s="64" t="s">
        <v>46</v>
      </c>
      <c r="D23" s="66">
        <f>'REKAP TALIWANG'!F22</f>
        <v>1457.32</v>
      </c>
      <c r="E23" s="66">
        <f>'REKAP TALIWANG'!G22</f>
        <v>1457.32</v>
      </c>
      <c r="F23" s="66">
        <f>'REKAP TALIWANG'!H22</f>
        <v>0</v>
      </c>
      <c r="G23" s="66">
        <f>'REKAP TALIWANG'!I22</f>
        <v>0</v>
      </c>
      <c r="H23" s="65"/>
    </row>
    <row r="24" spans="1:11" x14ac:dyDescent="0.3">
      <c r="A24" s="64">
        <v>14</v>
      </c>
      <c r="B24" s="65" t="str">
        <f>'REKAP TALIWANG'!B23</f>
        <v>Telaga Bertong</v>
      </c>
      <c r="C24" s="64" t="s">
        <v>46</v>
      </c>
      <c r="D24" s="66">
        <f>'REKAP TALIWANG'!F23</f>
        <v>12796.5</v>
      </c>
      <c r="E24" s="66">
        <f>'REKAP TALIWANG'!G23</f>
        <v>12592.494000000001</v>
      </c>
      <c r="F24" s="66">
        <f>'REKAP TALIWANG'!H23</f>
        <v>0</v>
      </c>
      <c r="G24" s="66">
        <f>'REKAP TALIWANG'!I23</f>
        <v>204.006</v>
      </c>
      <c r="H24" s="65"/>
    </row>
    <row r="25" spans="1:11" x14ac:dyDescent="0.3">
      <c r="A25" s="64">
        <v>15</v>
      </c>
      <c r="B25" s="65" t="str">
        <f>'REKAP TALIWANG'!B24</f>
        <v>Batu Putih</v>
      </c>
      <c r="C25" s="64" t="s">
        <v>46</v>
      </c>
      <c r="D25" s="66">
        <f>'REKAP TALIWANG'!F24</f>
        <v>5156.0200000000004</v>
      </c>
      <c r="E25" s="66">
        <f>'REKAP TALIWANG'!G24</f>
        <v>4826.6499999999996</v>
      </c>
      <c r="F25" s="66">
        <f>'REKAP TALIWANG'!H24</f>
        <v>0</v>
      </c>
      <c r="G25" s="66">
        <f>'REKAP TALIWANG'!I24</f>
        <v>329.37</v>
      </c>
      <c r="H25" s="65"/>
    </row>
    <row r="26" spans="1:11" x14ac:dyDescent="0.3">
      <c r="A26" s="64"/>
      <c r="B26" s="65"/>
      <c r="C26" s="65"/>
      <c r="D26" s="65"/>
      <c r="E26" s="65"/>
      <c r="F26" s="65"/>
      <c r="G26" s="65"/>
      <c r="H26" s="65"/>
    </row>
    <row r="27" spans="1:11" s="70" customFormat="1" x14ac:dyDescent="0.3">
      <c r="A27" s="67" t="s">
        <v>47</v>
      </c>
      <c r="B27" s="68" t="s">
        <v>48</v>
      </c>
      <c r="C27" s="68"/>
      <c r="D27" s="69">
        <f>SUM(D28:D31)</f>
        <v>24064.51</v>
      </c>
      <c r="E27" s="69">
        <f t="shared" ref="E27:G27" si="1">SUM(E28:E31)</f>
        <v>19666.72</v>
      </c>
      <c r="F27" s="69">
        <f t="shared" si="1"/>
        <v>816.26</v>
      </c>
      <c r="G27" s="69">
        <f t="shared" si="1"/>
        <v>3581.53</v>
      </c>
      <c r="H27" s="68"/>
      <c r="J27" s="71"/>
      <c r="K27" s="71"/>
    </row>
    <row r="28" spans="1:11" s="75" customFormat="1" ht="12" x14ac:dyDescent="0.25">
      <c r="A28" s="72">
        <v>1</v>
      </c>
      <c r="B28" s="73" t="str">
        <f>'REKAP JEREWEH'!B10</f>
        <v>Belo</v>
      </c>
      <c r="C28" s="73"/>
      <c r="D28" s="74">
        <f>'REKAP JEREWEH'!F10</f>
        <v>7902.11</v>
      </c>
      <c r="E28" s="74">
        <f>'REKAP JEREWEH'!G10</f>
        <v>7085.85</v>
      </c>
      <c r="F28" s="74">
        <f>'REKAP JEREWEH'!H10</f>
        <v>816.26</v>
      </c>
      <c r="G28" s="74">
        <f>'REKAP JEREWEH'!I10</f>
        <v>0</v>
      </c>
      <c r="H28" s="73"/>
    </row>
    <row r="29" spans="1:11" s="75" customFormat="1" ht="12" x14ac:dyDescent="0.25">
      <c r="A29" s="72">
        <v>2</v>
      </c>
      <c r="B29" s="73" t="str">
        <f>'REKAP JEREWEH'!B11</f>
        <v>Beru</v>
      </c>
      <c r="C29" s="73"/>
      <c r="D29" s="74">
        <f>'REKAP JEREWEH'!F11</f>
        <v>7509.41</v>
      </c>
      <c r="E29" s="74">
        <f>'REKAP JEREWEH'!G11</f>
        <v>5369.16</v>
      </c>
      <c r="F29" s="74">
        <f>'REKAP JEREWEH'!H11</f>
        <v>0</v>
      </c>
      <c r="G29" s="74">
        <f>'REKAP JEREWEH'!I11</f>
        <v>2140.25</v>
      </c>
      <c r="H29" s="73"/>
    </row>
    <row r="30" spans="1:11" s="75" customFormat="1" ht="12" x14ac:dyDescent="0.25">
      <c r="A30" s="72">
        <v>3</v>
      </c>
      <c r="B30" s="73" t="str">
        <f>'REKAP JEREWEH'!B12</f>
        <v>Dasan Anyar</v>
      </c>
      <c r="C30" s="73"/>
      <c r="D30" s="74">
        <f>'REKAP JEREWEH'!F12</f>
        <v>4255.51</v>
      </c>
      <c r="E30" s="74">
        <f>'REKAP JEREWEH'!G12</f>
        <v>3138.28</v>
      </c>
      <c r="F30" s="74">
        <f>'REKAP JEREWEH'!H12</f>
        <v>0</v>
      </c>
      <c r="G30" s="74">
        <f>'REKAP JEREWEH'!I12</f>
        <v>1117.23</v>
      </c>
      <c r="H30" s="73"/>
    </row>
    <row r="31" spans="1:11" s="75" customFormat="1" ht="12" x14ac:dyDescent="0.25">
      <c r="A31" s="72">
        <v>4</v>
      </c>
      <c r="B31" s="73" t="str">
        <f>'REKAP JEREWEH'!B13</f>
        <v>Goa</v>
      </c>
      <c r="C31" s="73"/>
      <c r="D31" s="74">
        <f>'REKAP JEREWEH'!F13</f>
        <v>4397.4799999999996</v>
      </c>
      <c r="E31" s="74">
        <f>'REKAP JEREWEH'!G13</f>
        <v>4073.43</v>
      </c>
      <c r="F31" s="74">
        <f>'REKAP JEREWEH'!H13</f>
        <v>0</v>
      </c>
      <c r="G31" s="74">
        <f>'REKAP JEREWEH'!I13</f>
        <v>324.05</v>
      </c>
      <c r="H31" s="73"/>
    </row>
    <row r="32" spans="1:11" s="75" customFormat="1" ht="12" x14ac:dyDescent="0.25">
      <c r="A32" s="72"/>
      <c r="B32" s="73"/>
      <c r="C32" s="73"/>
      <c r="D32" s="73"/>
      <c r="E32" s="73"/>
      <c r="F32" s="73"/>
      <c r="G32" s="73"/>
      <c r="H32" s="73"/>
    </row>
  </sheetData>
  <mergeCells count="6">
    <mergeCell ref="A1:H1"/>
    <mergeCell ref="A8:A9"/>
    <mergeCell ref="B8:C8"/>
    <mergeCell ref="D8:D9"/>
    <mergeCell ref="E8:G8"/>
    <mergeCell ref="H8:H9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REKAP JEREWEH</vt:lpstr>
      <vt:lpstr>REKAP TALIWANG</vt:lpstr>
      <vt:lpstr>Kemantapan Jalan Lingk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Asus Tuf Gaming</cp:lastModifiedBy>
  <cp:revision>2</cp:revision>
  <dcterms:created xsi:type="dcterms:W3CDTF">2024-04-02T15:16:08Z</dcterms:created>
  <dcterms:modified xsi:type="dcterms:W3CDTF">2024-04-02T08:06:43Z</dcterms:modified>
  <dc:language>en-US</dc:language>
</cp:coreProperties>
</file>