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1. BAGIAN PROGRAM\PROGRAM PERKIM\2024\LKJiP\DOKUMEN LKjIP 2022\Lampiran\"/>
    </mc:Choice>
  </mc:AlternateContent>
  <xr:revisionPtr revIDLastSave="0" documentId="13_ncr:1_{85FCBEC2-8AD0-4299-AAA8-CD7324E93D9C}" xr6:coauthVersionLast="47" xr6:coauthVersionMax="47" xr10:uidLastSave="{00000000-0000-0000-0000-000000000000}"/>
  <bookViews>
    <workbookView xWindow="-108" yWindow="-108" windowWidth="23256" windowHeight="12456" tabRatio="500" firstSheet="1" activeTab="2" xr2:uid="{00000000-000D-0000-FFFF-FFFF00000000}"/>
  </bookViews>
  <sheets>
    <sheet name="Rekap Taliwang" sheetId="8" r:id="rId1"/>
    <sheet name="Rekap Jereweh" sheetId="2" r:id="rId2"/>
    <sheet name="Kemantapan Drainase" sheetId="1" r:id="rId3"/>
    <sheet name="Data_Drainase_Goa_Jereweh" sheetId="3" state="hidden" r:id="rId4"/>
    <sheet name="Data_Drainase_Dasan_Jereweh" sheetId="4" state="hidden" r:id="rId5"/>
    <sheet name="Data_Drainase_Beru_Jereweh" sheetId="5" state="hidden" r:id="rId6"/>
    <sheet name="Data_Drainase_Belo_Jereweh" sheetId="6" state="hidden" r:id="rId7"/>
    <sheet name="Data_Drainase_Kec_Jereweh" sheetId="7" state="hidden" r:id="rId8"/>
  </sheets>
  <externalReferences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 l="1"/>
  <c r="D30" i="1"/>
  <c r="D31" i="1"/>
  <c r="D28" i="1"/>
  <c r="I13" i="2"/>
  <c r="F29" i="1" s="1"/>
  <c r="K13" i="2"/>
  <c r="G29" i="1" s="1"/>
  <c r="G14" i="2"/>
  <c r="E30" i="1" s="1"/>
  <c r="C29" i="1"/>
  <c r="C30" i="1"/>
  <c r="C31" i="1"/>
  <c r="C28" i="1"/>
  <c r="I24" i="8"/>
  <c r="H24" i="8"/>
  <c r="G24" i="8"/>
  <c r="F24" i="8"/>
  <c r="I23" i="8"/>
  <c r="H23" i="8"/>
  <c r="G23" i="8"/>
  <c r="F23" i="8"/>
  <c r="I22" i="8"/>
  <c r="H22" i="8"/>
  <c r="G22" i="8"/>
  <c r="F22" i="8"/>
  <c r="I21" i="8"/>
  <c r="H21" i="8"/>
  <c r="G21" i="8"/>
  <c r="F21" i="8"/>
  <c r="I20" i="8"/>
  <c r="H20" i="8"/>
  <c r="G20" i="8"/>
  <c r="F20" i="8"/>
  <c r="I19" i="8"/>
  <c r="H19" i="8"/>
  <c r="G19" i="8"/>
  <c r="F19" i="8"/>
  <c r="I18" i="8"/>
  <c r="H18" i="8"/>
  <c r="G18" i="8"/>
  <c r="F18" i="8"/>
  <c r="I17" i="8"/>
  <c r="H17" i="8"/>
  <c r="G17" i="8"/>
  <c r="F17" i="8"/>
  <c r="I16" i="8"/>
  <c r="H16" i="8"/>
  <c r="G16" i="8"/>
  <c r="F16" i="8"/>
  <c r="I15" i="8"/>
  <c r="H15" i="8"/>
  <c r="G15" i="8"/>
  <c r="F15" i="8"/>
  <c r="I14" i="8"/>
  <c r="H14" i="8"/>
  <c r="G14" i="8"/>
  <c r="F14" i="8"/>
  <c r="I13" i="8"/>
  <c r="H13" i="8"/>
  <c r="G13" i="8"/>
  <c r="F13" i="8"/>
  <c r="I12" i="8"/>
  <c r="H12" i="8"/>
  <c r="G12" i="8"/>
  <c r="F12" i="8"/>
  <c r="I11" i="8"/>
  <c r="H11" i="8"/>
  <c r="G11" i="8"/>
  <c r="F11" i="8"/>
  <c r="I10" i="8"/>
  <c r="I9" i="8" s="1"/>
  <c r="F4" i="8" s="1"/>
  <c r="G4" i="8" s="1"/>
  <c r="H10" i="8"/>
  <c r="H9" i="8" s="1"/>
  <c r="F3" i="8" s="1"/>
  <c r="G3" i="8" s="1"/>
  <c r="G10" i="8"/>
  <c r="G9" i="8" s="1"/>
  <c r="F2" i="8" s="1"/>
  <c r="F10" i="8"/>
  <c r="F9" i="8" s="1"/>
  <c r="F5" i="8" s="1"/>
  <c r="L109" i="6"/>
  <c r="K109" i="6"/>
  <c r="J109" i="6"/>
  <c r="F109" i="6"/>
  <c r="E109" i="6"/>
  <c r="D109" i="6"/>
  <c r="L108" i="6"/>
  <c r="I108" i="6" s="1"/>
  <c r="H108" i="6"/>
  <c r="G108" i="6"/>
  <c r="L107" i="6"/>
  <c r="I107" i="6" s="1"/>
  <c r="H107" i="6"/>
  <c r="G107" i="6"/>
  <c r="L106" i="6"/>
  <c r="I106" i="6"/>
  <c r="H106" i="6"/>
  <c r="G106" i="6"/>
  <c r="L105" i="6"/>
  <c r="I105" i="6" s="1"/>
  <c r="H105" i="6"/>
  <c r="G105" i="6"/>
  <c r="L104" i="6"/>
  <c r="I104" i="6"/>
  <c r="H104" i="6"/>
  <c r="G104" i="6"/>
  <c r="L103" i="6"/>
  <c r="I103" i="6" s="1"/>
  <c r="H103" i="6"/>
  <c r="G103" i="6"/>
  <c r="L102" i="6"/>
  <c r="I102" i="6"/>
  <c r="H102" i="6"/>
  <c r="G102" i="6"/>
  <c r="L101" i="6"/>
  <c r="I101" i="6" s="1"/>
  <c r="H101" i="6"/>
  <c r="G101" i="6"/>
  <c r="L100" i="6"/>
  <c r="I100" i="6"/>
  <c r="H100" i="6"/>
  <c r="G100" i="6"/>
  <c r="L99" i="6"/>
  <c r="I99" i="6" s="1"/>
  <c r="H99" i="6"/>
  <c r="G99" i="6"/>
  <c r="L98" i="6"/>
  <c r="I98" i="6"/>
  <c r="H98" i="6"/>
  <c r="G98" i="6"/>
  <c r="L97" i="6"/>
  <c r="I97" i="6" s="1"/>
  <c r="H97" i="6"/>
  <c r="G97" i="6"/>
  <c r="L96" i="6"/>
  <c r="I96" i="6"/>
  <c r="H96" i="6"/>
  <c r="G96" i="6"/>
  <c r="L95" i="6"/>
  <c r="I95" i="6" s="1"/>
  <c r="H95" i="6"/>
  <c r="G95" i="6"/>
  <c r="L94" i="6"/>
  <c r="I94" i="6"/>
  <c r="H94" i="6"/>
  <c r="G94" i="6"/>
  <c r="L93" i="6"/>
  <c r="I93" i="6" s="1"/>
  <c r="H93" i="6"/>
  <c r="G93" i="6"/>
  <c r="L92" i="6"/>
  <c r="I92" i="6"/>
  <c r="H92" i="6"/>
  <c r="G92" i="6"/>
  <c r="L91" i="6"/>
  <c r="I91" i="6" s="1"/>
  <c r="H91" i="6"/>
  <c r="G91" i="6"/>
  <c r="L90" i="6"/>
  <c r="I90" i="6"/>
  <c r="H90" i="6"/>
  <c r="G90" i="6"/>
  <c r="L89" i="6"/>
  <c r="I89" i="6" s="1"/>
  <c r="H89" i="6"/>
  <c r="G89" i="6"/>
  <c r="L88" i="6"/>
  <c r="I88" i="6"/>
  <c r="H88" i="6"/>
  <c r="G88" i="6"/>
  <c r="L87" i="6"/>
  <c r="I87" i="6" s="1"/>
  <c r="H87" i="6"/>
  <c r="G87" i="6"/>
  <c r="L86" i="6"/>
  <c r="I86" i="6"/>
  <c r="H86" i="6"/>
  <c r="G86" i="6"/>
  <c r="L85" i="6"/>
  <c r="I85" i="6" s="1"/>
  <c r="H85" i="6"/>
  <c r="G85" i="6"/>
  <c r="L84" i="6"/>
  <c r="I84" i="6"/>
  <c r="H84" i="6"/>
  <c r="G84" i="6"/>
  <c r="L83" i="6"/>
  <c r="I83" i="6" s="1"/>
  <c r="H83" i="6"/>
  <c r="G83" i="6"/>
  <c r="L82" i="6"/>
  <c r="I82" i="6"/>
  <c r="H82" i="6"/>
  <c r="G82" i="6"/>
  <c r="L81" i="6"/>
  <c r="I81" i="6" s="1"/>
  <c r="H81" i="6"/>
  <c r="G81" i="6"/>
  <c r="L80" i="6"/>
  <c r="I80" i="6"/>
  <c r="H80" i="6"/>
  <c r="G80" i="6"/>
  <c r="L79" i="6"/>
  <c r="I79" i="6" s="1"/>
  <c r="H79" i="6"/>
  <c r="G79" i="6"/>
  <c r="L78" i="6"/>
  <c r="I78" i="6"/>
  <c r="H78" i="6"/>
  <c r="G78" i="6"/>
  <c r="L77" i="6"/>
  <c r="I77" i="6" s="1"/>
  <c r="H77" i="6"/>
  <c r="G77" i="6"/>
  <c r="L76" i="6"/>
  <c r="I76" i="6"/>
  <c r="H76" i="6"/>
  <c r="G76" i="6"/>
  <c r="L75" i="6"/>
  <c r="I75" i="6" s="1"/>
  <c r="H75" i="6"/>
  <c r="G75" i="6"/>
  <c r="L74" i="6"/>
  <c r="I74" i="6"/>
  <c r="H74" i="6"/>
  <c r="G74" i="6"/>
  <c r="L73" i="6"/>
  <c r="I73" i="6" s="1"/>
  <c r="H73" i="6"/>
  <c r="G73" i="6"/>
  <c r="L72" i="6"/>
  <c r="I72" i="6"/>
  <c r="H72" i="6"/>
  <c r="G72" i="6"/>
  <c r="L71" i="6"/>
  <c r="I71" i="6" s="1"/>
  <c r="H71" i="6"/>
  <c r="G71" i="6"/>
  <c r="L70" i="6"/>
  <c r="I70" i="6"/>
  <c r="H70" i="6"/>
  <c r="G70" i="6"/>
  <c r="L69" i="6"/>
  <c r="I69" i="6" s="1"/>
  <c r="H69" i="6"/>
  <c r="G69" i="6"/>
  <c r="L68" i="6"/>
  <c r="I68" i="6"/>
  <c r="H68" i="6"/>
  <c r="G68" i="6"/>
  <c r="L67" i="6"/>
  <c r="I67" i="6" s="1"/>
  <c r="H67" i="6"/>
  <c r="G67" i="6"/>
  <c r="L66" i="6"/>
  <c r="I66" i="6"/>
  <c r="H66" i="6"/>
  <c r="G66" i="6"/>
  <c r="L65" i="6"/>
  <c r="I65" i="6" s="1"/>
  <c r="H65" i="6"/>
  <c r="G65" i="6"/>
  <c r="L64" i="6"/>
  <c r="I64" i="6"/>
  <c r="H64" i="6"/>
  <c r="G64" i="6"/>
  <c r="L63" i="6"/>
  <c r="I63" i="6" s="1"/>
  <c r="H63" i="6"/>
  <c r="G63" i="6"/>
  <c r="L62" i="6"/>
  <c r="I62" i="6"/>
  <c r="H62" i="6"/>
  <c r="G62" i="6"/>
  <c r="L61" i="6"/>
  <c r="I61" i="6" s="1"/>
  <c r="H61" i="6"/>
  <c r="G61" i="6"/>
  <c r="L60" i="6"/>
  <c r="I60" i="6"/>
  <c r="H60" i="6"/>
  <c r="G60" i="6"/>
  <c r="L59" i="6"/>
  <c r="I59" i="6" s="1"/>
  <c r="H59" i="6"/>
  <c r="G59" i="6"/>
  <c r="L58" i="6"/>
  <c r="I58" i="6"/>
  <c r="H58" i="6"/>
  <c r="G58" i="6"/>
  <c r="L57" i="6"/>
  <c r="I57" i="6" s="1"/>
  <c r="H57" i="6"/>
  <c r="G57" i="6"/>
  <c r="L56" i="6"/>
  <c r="I56" i="6"/>
  <c r="H56" i="6"/>
  <c r="G56" i="6"/>
  <c r="L55" i="6"/>
  <c r="I55" i="6" s="1"/>
  <c r="H55" i="6"/>
  <c r="G55" i="6"/>
  <c r="L54" i="6"/>
  <c r="I54" i="6"/>
  <c r="H54" i="6"/>
  <c r="G54" i="6"/>
  <c r="L53" i="6"/>
  <c r="I53" i="6" s="1"/>
  <c r="H53" i="6"/>
  <c r="G53" i="6"/>
  <c r="L52" i="6"/>
  <c r="I52" i="6"/>
  <c r="H52" i="6"/>
  <c r="G52" i="6"/>
  <c r="L51" i="6"/>
  <c r="I51" i="6" s="1"/>
  <c r="H51" i="6"/>
  <c r="G51" i="6"/>
  <c r="L50" i="6"/>
  <c r="I50" i="6"/>
  <c r="H50" i="6"/>
  <c r="G50" i="6"/>
  <c r="L49" i="6"/>
  <c r="I49" i="6" s="1"/>
  <c r="H49" i="6"/>
  <c r="G49" i="6"/>
  <c r="L48" i="6"/>
  <c r="I48" i="6"/>
  <c r="H48" i="6"/>
  <c r="G48" i="6"/>
  <c r="L47" i="6"/>
  <c r="I47" i="6" s="1"/>
  <c r="H47" i="6"/>
  <c r="G47" i="6"/>
  <c r="L46" i="6"/>
  <c r="I46" i="6"/>
  <c r="H46" i="6"/>
  <c r="G46" i="6"/>
  <c r="L45" i="6"/>
  <c r="I45" i="6" s="1"/>
  <c r="H45" i="6"/>
  <c r="G45" i="6"/>
  <c r="L44" i="6"/>
  <c r="I44" i="6"/>
  <c r="H44" i="6"/>
  <c r="G44" i="6"/>
  <c r="L43" i="6"/>
  <c r="I43" i="6" s="1"/>
  <c r="H43" i="6"/>
  <c r="G43" i="6"/>
  <c r="L42" i="6"/>
  <c r="I42" i="6"/>
  <c r="H42" i="6"/>
  <c r="G42" i="6"/>
  <c r="L41" i="6"/>
  <c r="I41" i="6" s="1"/>
  <c r="H41" i="6"/>
  <c r="G41" i="6"/>
  <c r="L40" i="6"/>
  <c r="I40" i="6"/>
  <c r="H40" i="6"/>
  <c r="G40" i="6"/>
  <c r="L39" i="6"/>
  <c r="I39" i="6" s="1"/>
  <c r="H39" i="6"/>
  <c r="G39" i="6"/>
  <c r="L38" i="6"/>
  <c r="I38" i="6"/>
  <c r="H38" i="6"/>
  <c r="G38" i="6"/>
  <c r="L37" i="6"/>
  <c r="I37" i="6" s="1"/>
  <c r="H37" i="6"/>
  <c r="G37" i="6"/>
  <c r="L36" i="6"/>
  <c r="I36" i="6"/>
  <c r="H36" i="6"/>
  <c r="G36" i="6"/>
  <c r="L35" i="6"/>
  <c r="I35" i="6" s="1"/>
  <c r="H35" i="6"/>
  <c r="G35" i="6"/>
  <c r="L34" i="6"/>
  <c r="I34" i="6"/>
  <c r="H34" i="6"/>
  <c r="G34" i="6"/>
  <c r="L33" i="6"/>
  <c r="I33" i="6" s="1"/>
  <c r="H33" i="6"/>
  <c r="G33" i="6"/>
  <c r="L32" i="6"/>
  <c r="I32" i="6"/>
  <c r="H32" i="6"/>
  <c r="G32" i="6"/>
  <c r="L31" i="6"/>
  <c r="I31" i="6" s="1"/>
  <c r="H31" i="6"/>
  <c r="G31" i="6"/>
  <c r="L30" i="6"/>
  <c r="I30" i="6"/>
  <c r="H30" i="6"/>
  <c r="G30" i="6"/>
  <c r="L29" i="6"/>
  <c r="I29" i="6" s="1"/>
  <c r="H29" i="6"/>
  <c r="G29" i="6"/>
  <c r="L28" i="6"/>
  <c r="I28" i="6"/>
  <c r="H28" i="6"/>
  <c r="G28" i="6"/>
  <c r="L27" i="6"/>
  <c r="I27" i="6" s="1"/>
  <c r="H27" i="6"/>
  <c r="G27" i="6"/>
  <c r="L26" i="6"/>
  <c r="I26" i="6"/>
  <c r="H26" i="6"/>
  <c r="G26" i="6"/>
  <c r="L25" i="6"/>
  <c r="I25" i="6" s="1"/>
  <c r="H25" i="6"/>
  <c r="G25" i="6"/>
  <c r="L24" i="6"/>
  <c r="I24" i="6"/>
  <c r="H24" i="6"/>
  <c r="G24" i="6"/>
  <c r="L23" i="6"/>
  <c r="I23" i="6" s="1"/>
  <c r="H23" i="6"/>
  <c r="G23" i="6"/>
  <c r="L22" i="6"/>
  <c r="I22" i="6"/>
  <c r="H22" i="6"/>
  <c r="G22" i="6"/>
  <c r="L21" i="6"/>
  <c r="I21" i="6" s="1"/>
  <c r="H21" i="6"/>
  <c r="G21" i="6"/>
  <c r="L20" i="6"/>
  <c r="I20" i="6"/>
  <c r="H20" i="6"/>
  <c r="G20" i="6"/>
  <c r="L19" i="6"/>
  <c r="I19" i="6" s="1"/>
  <c r="H19" i="6"/>
  <c r="G19" i="6"/>
  <c r="L18" i="6"/>
  <c r="I18" i="6"/>
  <c r="H18" i="6"/>
  <c r="G18" i="6"/>
  <c r="L17" i="6"/>
  <c r="I17" i="6" s="1"/>
  <c r="H17" i="6"/>
  <c r="G17" i="6"/>
  <c r="L16" i="6"/>
  <c r="I16" i="6"/>
  <c r="H16" i="6"/>
  <c r="G16" i="6"/>
  <c r="L15" i="6"/>
  <c r="I15" i="6" s="1"/>
  <c r="H15" i="6"/>
  <c r="G15" i="6"/>
  <c r="L14" i="6"/>
  <c r="I14" i="6"/>
  <c r="H14" i="6"/>
  <c r="G14" i="6"/>
  <c r="L13" i="6"/>
  <c r="I13" i="6" s="1"/>
  <c r="H13" i="6"/>
  <c r="G13" i="6"/>
  <c r="L12" i="6"/>
  <c r="I12" i="6"/>
  <c r="H12" i="6"/>
  <c r="G12" i="6"/>
  <c r="L11" i="6"/>
  <c r="I11" i="6" s="1"/>
  <c r="H11" i="6"/>
  <c r="G11" i="6"/>
  <c r="L10" i="6"/>
  <c r="I10" i="6"/>
  <c r="H10" i="6"/>
  <c r="G10" i="6"/>
  <c r="L9" i="6"/>
  <c r="I9" i="6" s="1"/>
  <c r="H9" i="6"/>
  <c r="G9" i="6"/>
  <c r="L8" i="6"/>
  <c r="I8" i="6"/>
  <c r="H8" i="6"/>
  <c r="G8" i="6"/>
  <c r="L7" i="6"/>
  <c r="I7" i="6" s="1"/>
  <c r="H7" i="6"/>
  <c r="G7" i="6"/>
  <c r="L6" i="6"/>
  <c r="I6" i="6"/>
  <c r="H6" i="6"/>
  <c r="G6" i="6"/>
  <c r="L5" i="6"/>
  <c r="I5" i="6" s="1"/>
  <c r="H5" i="6"/>
  <c r="G5" i="6"/>
  <c r="L4" i="6"/>
  <c r="I4" i="6"/>
  <c r="H4" i="6"/>
  <c r="G4" i="6"/>
  <c r="L3" i="6"/>
  <c r="I3" i="6" s="1"/>
  <c r="H3" i="6"/>
  <c r="G3" i="6"/>
  <c r="K65" i="5"/>
  <c r="J65" i="5"/>
  <c r="F65" i="5"/>
  <c r="F14" i="2" s="1"/>
  <c r="E65" i="5"/>
  <c r="D65" i="5"/>
  <c r="L64" i="5"/>
  <c r="I64" i="5" s="1"/>
  <c r="H64" i="5"/>
  <c r="G64" i="5"/>
  <c r="L63" i="5"/>
  <c r="I63" i="5"/>
  <c r="H63" i="5"/>
  <c r="G63" i="5"/>
  <c r="L62" i="5"/>
  <c r="I62" i="5"/>
  <c r="H62" i="5"/>
  <c r="G62" i="5"/>
  <c r="L61" i="5"/>
  <c r="I61" i="5"/>
  <c r="H61" i="5"/>
  <c r="G61" i="5"/>
  <c r="L60" i="5"/>
  <c r="I60" i="5"/>
  <c r="H60" i="5"/>
  <c r="G60" i="5"/>
  <c r="L59" i="5"/>
  <c r="I59" i="5"/>
  <c r="H59" i="5"/>
  <c r="G59" i="5"/>
  <c r="L58" i="5"/>
  <c r="I58" i="5"/>
  <c r="H58" i="5"/>
  <c r="G58" i="5"/>
  <c r="L57" i="5"/>
  <c r="I57" i="5"/>
  <c r="H57" i="5"/>
  <c r="G57" i="5"/>
  <c r="L56" i="5"/>
  <c r="I56" i="5"/>
  <c r="H56" i="5"/>
  <c r="G56" i="5"/>
  <c r="L55" i="5"/>
  <c r="I55" i="5"/>
  <c r="H55" i="5"/>
  <c r="G55" i="5"/>
  <c r="L54" i="5"/>
  <c r="I54" i="5"/>
  <c r="H54" i="5"/>
  <c r="G54" i="5"/>
  <c r="L53" i="5"/>
  <c r="I53" i="5"/>
  <c r="H53" i="5"/>
  <c r="G53" i="5"/>
  <c r="L52" i="5"/>
  <c r="I52" i="5"/>
  <c r="H52" i="5"/>
  <c r="G52" i="5"/>
  <c r="L51" i="5"/>
  <c r="I51" i="5"/>
  <c r="H51" i="5"/>
  <c r="G51" i="5"/>
  <c r="L50" i="5"/>
  <c r="I50" i="5"/>
  <c r="H50" i="5"/>
  <c r="G50" i="5"/>
  <c r="L49" i="5"/>
  <c r="I49" i="5"/>
  <c r="H49" i="5"/>
  <c r="G49" i="5"/>
  <c r="L48" i="5"/>
  <c r="I48" i="5"/>
  <c r="H48" i="5"/>
  <c r="G48" i="5"/>
  <c r="L47" i="5"/>
  <c r="I47" i="5"/>
  <c r="H47" i="5"/>
  <c r="G47" i="5"/>
  <c r="L46" i="5"/>
  <c r="I46" i="5"/>
  <c r="H46" i="5"/>
  <c r="G46" i="5"/>
  <c r="L45" i="5"/>
  <c r="I45" i="5"/>
  <c r="H45" i="5"/>
  <c r="G45" i="5"/>
  <c r="L44" i="5"/>
  <c r="I44" i="5"/>
  <c r="H44" i="5"/>
  <c r="G44" i="5"/>
  <c r="L43" i="5"/>
  <c r="I43" i="5"/>
  <c r="H43" i="5"/>
  <c r="G43" i="5"/>
  <c r="L42" i="5"/>
  <c r="I42" i="5"/>
  <c r="H42" i="5"/>
  <c r="G42" i="5"/>
  <c r="L41" i="5"/>
  <c r="I41" i="5"/>
  <c r="H41" i="5"/>
  <c r="G41" i="5"/>
  <c r="L40" i="5"/>
  <c r="I40" i="5"/>
  <c r="H40" i="5"/>
  <c r="G40" i="5"/>
  <c r="L39" i="5"/>
  <c r="I39" i="5"/>
  <c r="H39" i="5"/>
  <c r="G39" i="5"/>
  <c r="L38" i="5"/>
  <c r="I38" i="5"/>
  <c r="H38" i="5"/>
  <c r="G38" i="5"/>
  <c r="L37" i="5"/>
  <c r="I37" i="5"/>
  <c r="H37" i="5"/>
  <c r="G37" i="5"/>
  <c r="L36" i="5"/>
  <c r="I36" i="5"/>
  <c r="H36" i="5"/>
  <c r="G36" i="5"/>
  <c r="L35" i="5"/>
  <c r="I35" i="5"/>
  <c r="H35" i="5"/>
  <c r="G35" i="5"/>
  <c r="L34" i="5"/>
  <c r="I34" i="5"/>
  <c r="H34" i="5"/>
  <c r="G34" i="5"/>
  <c r="L33" i="5"/>
  <c r="I33" i="5"/>
  <c r="H33" i="5"/>
  <c r="G33" i="5"/>
  <c r="L32" i="5"/>
  <c r="I32" i="5"/>
  <c r="H32" i="5"/>
  <c r="G32" i="5"/>
  <c r="L31" i="5"/>
  <c r="I31" i="5"/>
  <c r="H31" i="5"/>
  <c r="G31" i="5"/>
  <c r="L30" i="5"/>
  <c r="I30" i="5"/>
  <c r="H30" i="5"/>
  <c r="G30" i="5"/>
  <c r="L29" i="5"/>
  <c r="I29" i="5"/>
  <c r="H29" i="5"/>
  <c r="G29" i="5"/>
  <c r="L28" i="5"/>
  <c r="I28" i="5"/>
  <c r="H28" i="5"/>
  <c r="G28" i="5"/>
  <c r="L27" i="5"/>
  <c r="I27" i="5"/>
  <c r="H27" i="5"/>
  <c r="G27" i="5"/>
  <c r="L26" i="5"/>
  <c r="I26" i="5"/>
  <c r="H26" i="5"/>
  <c r="G26" i="5"/>
  <c r="L25" i="5"/>
  <c r="I25" i="5"/>
  <c r="H25" i="5"/>
  <c r="G25" i="5"/>
  <c r="L24" i="5"/>
  <c r="I24" i="5"/>
  <c r="H24" i="5"/>
  <c r="G24" i="5"/>
  <c r="L23" i="5"/>
  <c r="I23" i="5"/>
  <c r="H23" i="5"/>
  <c r="G23" i="5"/>
  <c r="L22" i="5"/>
  <c r="I22" i="5"/>
  <c r="H22" i="5"/>
  <c r="G22" i="5"/>
  <c r="L21" i="5"/>
  <c r="I21" i="5"/>
  <c r="H21" i="5"/>
  <c r="G21" i="5"/>
  <c r="L20" i="5"/>
  <c r="I20" i="5"/>
  <c r="H20" i="5"/>
  <c r="G20" i="5"/>
  <c r="L19" i="5"/>
  <c r="I19" i="5"/>
  <c r="H19" i="5"/>
  <c r="G19" i="5"/>
  <c r="L18" i="5"/>
  <c r="I18" i="5"/>
  <c r="H18" i="5"/>
  <c r="G18" i="5"/>
  <c r="L17" i="5"/>
  <c r="I17" i="5"/>
  <c r="H17" i="5"/>
  <c r="G17" i="5"/>
  <c r="L16" i="5"/>
  <c r="I16" i="5"/>
  <c r="H16" i="5"/>
  <c r="G16" i="5"/>
  <c r="L15" i="5"/>
  <c r="I15" i="5"/>
  <c r="H15" i="5"/>
  <c r="G15" i="5"/>
  <c r="L14" i="5"/>
  <c r="I14" i="5"/>
  <c r="H14" i="5"/>
  <c r="G14" i="5"/>
  <c r="L13" i="5"/>
  <c r="I13" i="5"/>
  <c r="H13" i="5"/>
  <c r="G13" i="5"/>
  <c r="L12" i="5"/>
  <c r="I12" i="5"/>
  <c r="H12" i="5"/>
  <c r="G12" i="5"/>
  <c r="L11" i="5"/>
  <c r="I11" i="5"/>
  <c r="H11" i="5"/>
  <c r="G11" i="5"/>
  <c r="L10" i="5"/>
  <c r="I10" i="5"/>
  <c r="H10" i="5"/>
  <c r="G10" i="5"/>
  <c r="L9" i="5"/>
  <c r="I9" i="5"/>
  <c r="H9" i="5"/>
  <c r="G9" i="5"/>
  <c r="L8" i="5"/>
  <c r="I8" i="5"/>
  <c r="H8" i="5"/>
  <c r="G8" i="5"/>
  <c r="L7" i="5"/>
  <c r="I7" i="5"/>
  <c r="H7" i="5"/>
  <c r="G7" i="5"/>
  <c r="L6" i="5"/>
  <c r="I6" i="5"/>
  <c r="H6" i="5"/>
  <c r="G6" i="5"/>
  <c r="L5" i="5"/>
  <c r="I5" i="5"/>
  <c r="H5" i="5"/>
  <c r="G5" i="5"/>
  <c r="L4" i="5"/>
  <c r="I4" i="5"/>
  <c r="H4" i="5"/>
  <c r="G4" i="5"/>
  <c r="L3" i="5"/>
  <c r="L65" i="5" s="1"/>
  <c r="I3" i="5"/>
  <c r="H3" i="5"/>
  <c r="G3" i="5"/>
  <c r="L31" i="4"/>
  <c r="K31" i="4"/>
  <c r="J31" i="4"/>
  <c r="F31" i="4"/>
  <c r="E31" i="4"/>
  <c r="E13" i="2" s="1"/>
  <c r="D31" i="4"/>
  <c r="G13" i="2" s="1"/>
  <c r="E29" i="1" s="1"/>
  <c r="L30" i="4"/>
  <c r="I30" i="4" s="1"/>
  <c r="H30" i="4"/>
  <c r="G30" i="4"/>
  <c r="L29" i="4"/>
  <c r="I29" i="4"/>
  <c r="H29" i="4"/>
  <c r="G29" i="4"/>
  <c r="L28" i="4"/>
  <c r="I28" i="4" s="1"/>
  <c r="H28" i="4"/>
  <c r="G28" i="4"/>
  <c r="L27" i="4"/>
  <c r="I27" i="4"/>
  <c r="H27" i="4"/>
  <c r="G27" i="4"/>
  <c r="L26" i="4"/>
  <c r="I26" i="4" s="1"/>
  <c r="H26" i="4"/>
  <c r="G26" i="4"/>
  <c r="L25" i="4"/>
  <c r="I25" i="4"/>
  <c r="H25" i="4"/>
  <c r="G25" i="4"/>
  <c r="L24" i="4"/>
  <c r="I24" i="4" s="1"/>
  <c r="H24" i="4"/>
  <c r="G24" i="4"/>
  <c r="L23" i="4"/>
  <c r="I23" i="4"/>
  <c r="H23" i="4"/>
  <c r="G23" i="4"/>
  <c r="L22" i="4"/>
  <c r="I22" i="4" s="1"/>
  <c r="H22" i="4"/>
  <c r="G22" i="4"/>
  <c r="L21" i="4"/>
  <c r="I21" i="4"/>
  <c r="H21" i="4"/>
  <c r="G21" i="4"/>
  <c r="L20" i="4"/>
  <c r="I20" i="4" s="1"/>
  <c r="H20" i="4"/>
  <c r="G20" i="4"/>
  <c r="L19" i="4"/>
  <c r="I19" i="4"/>
  <c r="H19" i="4"/>
  <c r="G19" i="4"/>
  <c r="L18" i="4"/>
  <c r="I18" i="4" s="1"/>
  <c r="H18" i="4"/>
  <c r="G18" i="4"/>
  <c r="L17" i="4"/>
  <c r="I17" i="4"/>
  <c r="H17" i="4"/>
  <c r="G17" i="4"/>
  <c r="L16" i="4"/>
  <c r="I16" i="4" s="1"/>
  <c r="H16" i="4"/>
  <c r="G16" i="4"/>
  <c r="L15" i="4"/>
  <c r="I15" i="4"/>
  <c r="H15" i="4"/>
  <c r="G15" i="4"/>
  <c r="L14" i="4"/>
  <c r="I14" i="4"/>
  <c r="H14" i="4"/>
  <c r="G14" i="4"/>
  <c r="L13" i="4"/>
  <c r="I13" i="4"/>
  <c r="H13" i="4"/>
  <c r="G13" i="4"/>
  <c r="L12" i="4"/>
  <c r="I12" i="4"/>
  <c r="H12" i="4"/>
  <c r="G12" i="4"/>
  <c r="L11" i="4"/>
  <c r="I11" i="4"/>
  <c r="H11" i="4"/>
  <c r="G11" i="4"/>
  <c r="L10" i="4"/>
  <c r="I10" i="4"/>
  <c r="H10" i="4"/>
  <c r="G10" i="4"/>
  <c r="L9" i="4"/>
  <c r="I9" i="4"/>
  <c r="H9" i="4"/>
  <c r="G9" i="4"/>
  <c r="L8" i="4"/>
  <c r="I8" i="4"/>
  <c r="H8" i="4"/>
  <c r="G8" i="4"/>
  <c r="L7" i="4"/>
  <c r="I7" i="4"/>
  <c r="H7" i="4"/>
  <c r="G7" i="4"/>
  <c r="L6" i="4"/>
  <c r="I6" i="4"/>
  <c r="H6" i="4"/>
  <c r="G6" i="4"/>
  <c r="L5" i="4"/>
  <c r="I5" i="4"/>
  <c r="H5" i="4"/>
  <c r="G5" i="4"/>
  <c r="L4" i="4"/>
  <c r="I4" i="4"/>
  <c r="H4" i="4"/>
  <c r="G4" i="4"/>
  <c r="L3" i="4"/>
  <c r="I3" i="4"/>
  <c r="H3" i="4"/>
  <c r="G3" i="4"/>
  <c r="K71" i="3"/>
  <c r="J71" i="3"/>
  <c r="F71" i="3"/>
  <c r="E71" i="3"/>
  <c r="D71" i="3"/>
  <c r="L70" i="3"/>
  <c r="I70" i="3"/>
  <c r="H70" i="3"/>
  <c r="G70" i="3"/>
  <c r="L69" i="3"/>
  <c r="I69" i="3"/>
  <c r="H69" i="3"/>
  <c r="G69" i="3"/>
  <c r="L68" i="3"/>
  <c r="I68" i="3"/>
  <c r="H68" i="3"/>
  <c r="G68" i="3"/>
  <c r="L67" i="3"/>
  <c r="I67" i="3"/>
  <c r="H67" i="3"/>
  <c r="G67" i="3"/>
  <c r="L66" i="3"/>
  <c r="I66" i="3"/>
  <c r="H66" i="3"/>
  <c r="G66" i="3"/>
  <c r="L65" i="3"/>
  <c r="I65" i="3"/>
  <c r="H65" i="3"/>
  <c r="G65" i="3"/>
  <c r="L64" i="3"/>
  <c r="I64" i="3"/>
  <c r="H64" i="3"/>
  <c r="G64" i="3"/>
  <c r="L63" i="3"/>
  <c r="I63" i="3"/>
  <c r="H63" i="3"/>
  <c r="G63" i="3"/>
  <c r="L62" i="3"/>
  <c r="I62" i="3"/>
  <c r="H62" i="3"/>
  <c r="G62" i="3"/>
  <c r="L61" i="3"/>
  <c r="I61" i="3"/>
  <c r="H61" i="3"/>
  <c r="G61" i="3"/>
  <c r="L60" i="3"/>
  <c r="I60" i="3"/>
  <c r="H60" i="3"/>
  <c r="G60" i="3"/>
  <c r="L59" i="3"/>
  <c r="I59" i="3"/>
  <c r="H59" i="3"/>
  <c r="G59" i="3"/>
  <c r="L58" i="3"/>
  <c r="I58" i="3"/>
  <c r="H58" i="3"/>
  <c r="G58" i="3"/>
  <c r="L57" i="3"/>
  <c r="I57" i="3"/>
  <c r="H57" i="3"/>
  <c r="G57" i="3"/>
  <c r="L56" i="3"/>
  <c r="I56" i="3"/>
  <c r="H56" i="3"/>
  <c r="G56" i="3"/>
  <c r="L55" i="3"/>
  <c r="I55" i="3"/>
  <c r="H55" i="3"/>
  <c r="G55" i="3"/>
  <c r="L54" i="3"/>
  <c r="I54" i="3"/>
  <c r="H54" i="3"/>
  <c r="G54" i="3"/>
  <c r="L53" i="3"/>
  <c r="I53" i="3"/>
  <c r="H53" i="3"/>
  <c r="G53" i="3"/>
  <c r="L52" i="3"/>
  <c r="I52" i="3"/>
  <c r="H52" i="3"/>
  <c r="G52" i="3"/>
  <c r="L51" i="3"/>
  <c r="I51" i="3"/>
  <c r="H51" i="3"/>
  <c r="G51" i="3"/>
  <c r="L50" i="3"/>
  <c r="I50" i="3"/>
  <c r="H50" i="3"/>
  <c r="G50" i="3"/>
  <c r="L49" i="3"/>
  <c r="I49" i="3"/>
  <c r="H49" i="3"/>
  <c r="G49" i="3"/>
  <c r="L48" i="3"/>
  <c r="I48" i="3"/>
  <c r="H48" i="3"/>
  <c r="G48" i="3"/>
  <c r="L47" i="3"/>
  <c r="I47" i="3"/>
  <c r="H47" i="3"/>
  <c r="G47" i="3"/>
  <c r="L46" i="3"/>
  <c r="I46" i="3"/>
  <c r="H46" i="3"/>
  <c r="G46" i="3"/>
  <c r="I45" i="3"/>
  <c r="H45" i="3"/>
  <c r="G45" i="3"/>
  <c r="I44" i="3"/>
  <c r="H44" i="3"/>
  <c r="G44" i="3"/>
  <c r="I43" i="3"/>
  <c r="H43" i="3"/>
  <c r="G43" i="3"/>
  <c r="I42" i="3"/>
  <c r="H42" i="3"/>
  <c r="G42" i="3"/>
  <c r="I41" i="3"/>
  <c r="H41" i="3"/>
  <c r="G41" i="3"/>
  <c r="I40" i="3"/>
  <c r="H40" i="3"/>
  <c r="G40" i="3"/>
  <c r="I39" i="3"/>
  <c r="H39" i="3"/>
  <c r="G39" i="3"/>
  <c r="I38" i="3"/>
  <c r="H38" i="3"/>
  <c r="G38" i="3"/>
  <c r="L37" i="3"/>
  <c r="I37" i="3"/>
  <c r="H37" i="3"/>
  <c r="G37" i="3"/>
  <c r="L36" i="3"/>
  <c r="I36" i="3"/>
  <c r="H36" i="3"/>
  <c r="G36" i="3"/>
  <c r="L35" i="3"/>
  <c r="I35" i="3"/>
  <c r="H35" i="3"/>
  <c r="G35" i="3"/>
  <c r="I34" i="3"/>
  <c r="H34" i="3"/>
  <c r="G34" i="3"/>
  <c r="I33" i="3"/>
  <c r="H33" i="3"/>
  <c r="G33" i="3"/>
  <c r="I32" i="3"/>
  <c r="H32" i="3"/>
  <c r="G32" i="3"/>
  <c r="I31" i="3"/>
  <c r="H31" i="3"/>
  <c r="G31" i="3"/>
  <c r="I30" i="3"/>
  <c r="H30" i="3"/>
  <c r="G30" i="3"/>
  <c r="I29" i="3"/>
  <c r="H29" i="3"/>
  <c r="G29" i="3"/>
  <c r="I28" i="3"/>
  <c r="H28" i="3"/>
  <c r="G28" i="3"/>
  <c r="I27" i="3"/>
  <c r="H27" i="3"/>
  <c r="G27" i="3"/>
  <c r="L26" i="3"/>
  <c r="I26" i="3"/>
  <c r="H26" i="3"/>
  <c r="G26" i="3"/>
  <c r="L25" i="3"/>
  <c r="I25" i="3"/>
  <c r="H25" i="3"/>
  <c r="G25" i="3"/>
  <c r="L24" i="3"/>
  <c r="I24" i="3"/>
  <c r="H24" i="3"/>
  <c r="G24" i="3"/>
  <c r="L23" i="3"/>
  <c r="I23" i="3"/>
  <c r="H23" i="3"/>
  <c r="G23" i="3"/>
  <c r="L22" i="3"/>
  <c r="I22" i="3"/>
  <c r="H22" i="3"/>
  <c r="G22" i="3"/>
  <c r="L21" i="3"/>
  <c r="I21" i="3"/>
  <c r="H21" i="3"/>
  <c r="G21" i="3"/>
  <c r="L20" i="3"/>
  <c r="I20" i="3"/>
  <c r="H20" i="3"/>
  <c r="G20" i="3"/>
  <c r="L19" i="3"/>
  <c r="I19" i="3"/>
  <c r="H19" i="3"/>
  <c r="G19" i="3"/>
  <c r="L18" i="3"/>
  <c r="I18" i="3"/>
  <c r="H18" i="3"/>
  <c r="G18" i="3"/>
  <c r="L17" i="3"/>
  <c r="I17" i="3"/>
  <c r="H17" i="3"/>
  <c r="G17" i="3"/>
  <c r="L16" i="3"/>
  <c r="I16" i="3"/>
  <c r="H16" i="3"/>
  <c r="G16" i="3"/>
  <c r="L15" i="3"/>
  <c r="I15" i="3"/>
  <c r="H15" i="3"/>
  <c r="G15" i="3"/>
  <c r="L14" i="3"/>
  <c r="I14" i="3"/>
  <c r="H14" i="3"/>
  <c r="G14" i="3"/>
  <c r="L13" i="3"/>
  <c r="I13" i="3"/>
  <c r="H13" i="3"/>
  <c r="G13" i="3"/>
  <c r="L12" i="3"/>
  <c r="I12" i="3"/>
  <c r="H12" i="3"/>
  <c r="G12" i="3"/>
  <c r="L11" i="3"/>
  <c r="I11" i="3"/>
  <c r="H11" i="3"/>
  <c r="G11" i="3"/>
  <c r="L10" i="3"/>
  <c r="I10" i="3"/>
  <c r="H10" i="3"/>
  <c r="G10" i="3"/>
  <c r="L9" i="3"/>
  <c r="I9" i="3"/>
  <c r="H9" i="3"/>
  <c r="G9" i="3"/>
  <c r="L8" i="3"/>
  <c r="I8" i="3"/>
  <c r="H8" i="3"/>
  <c r="G8" i="3"/>
  <c r="L7" i="3"/>
  <c r="I7" i="3"/>
  <c r="H7" i="3"/>
  <c r="G7" i="3"/>
  <c r="L6" i="3"/>
  <c r="I6" i="3"/>
  <c r="H6" i="3"/>
  <c r="G6" i="3"/>
  <c r="L5" i="3"/>
  <c r="I5" i="3"/>
  <c r="H5" i="3"/>
  <c r="G5" i="3"/>
  <c r="L4" i="3"/>
  <c r="I4" i="3"/>
  <c r="H4" i="3"/>
  <c r="G4" i="3"/>
  <c r="L3" i="3"/>
  <c r="L71" i="3" s="1"/>
  <c r="I3" i="3"/>
  <c r="H3" i="3"/>
  <c r="G3" i="3"/>
  <c r="F15" i="2"/>
  <c r="E15" i="2"/>
  <c r="G15" i="2"/>
  <c r="E31" i="1" s="1"/>
  <c r="E14" i="2"/>
  <c r="K14" i="2"/>
  <c r="G30" i="1" s="1"/>
  <c r="F13" i="2"/>
  <c r="F12" i="2"/>
  <c r="E12" i="2"/>
  <c r="K12" i="2"/>
  <c r="G28" i="1" s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F16" i="1"/>
  <c r="E16" i="1"/>
  <c r="D16" i="1"/>
  <c r="G15" i="1"/>
  <c r="F15" i="1"/>
  <c r="E15" i="1"/>
  <c r="D15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G10" i="1" s="1"/>
  <c r="F11" i="1"/>
  <c r="F10" i="1" s="1"/>
  <c r="E11" i="1"/>
  <c r="E10" i="1" s="1"/>
  <c r="D11" i="1"/>
  <c r="D10" i="1" s="1"/>
  <c r="I12" i="2" l="1"/>
  <c r="F28" i="1" s="1"/>
  <c r="I15" i="2"/>
  <c r="F31" i="1" s="1"/>
  <c r="G12" i="2"/>
  <c r="I14" i="2"/>
  <c r="F30" i="1" s="1"/>
  <c r="F27" i="1" s="1"/>
  <c r="C4" i="1" s="1"/>
  <c r="D27" i="1"/>
  <c r="C6" i="1" s="1"/>
  <c r="K15" i="2"/>
  <c r="G31" i="1" s="1"/>
  <c r="G27" i="1" s="1"/>
  <c r="C5" i="1" s="1"/>
  <c r="D16" i="2"/>
  <c r="H16" i="2"/>
  <c r="C6" i="2" s="1"/>
  <c r="J16" i="2"/>
  <c r="C7" i="2" s="1"/>
  <c r="G2" i="8"/>
  <c r="G5" i="8" s="1"/>
  <c r="L16" i="2"/>
  <c r="C8" i="2" s="1"/>
  <c r="E28" i="1" l="1"/>
  <c r="E27" i="1" s="1"/>
  <c r="C3" i="1" s="1"/>
  <c r="D3" i="1" s="1"/>
  <c r="D5" i="1"/>
  <c r="D4" i="1"/>
  <c r="D6" i="1" l="1"/>
</calcChain>
</file>

<file path=xl/sharedStrings.xml><?xml version="1.0" encoding="utf-8"?>
<sst xmlns="http://schemas.openxmlformats.org/spreadsheetml/2006/main" count="2230" uniqueCount="586">
  <si>
    <t>KEMANTAPAN DRAINASE KECAMATAN TALIWANG 2023</t>
  </si>
  <si>
    <t>Kondisi Drainase</t>
  </si>
  <si>
    <t>baik</t>
  </si>
  <si>
    <t>:</t>
  </si>
  <si>
    <t>sedang</t>
  </si>
  <si>
    <t>rusak</t>
  </si>
  <si>
    <t>Total panjang drainase</t>
  </si>
  <si>
    <t>NO</t>
  </si>
  <si>
    <t>DESA/KELURAHAN</t>
  </si>
  <si>
    <t>Panjang (m)</t>
  </si>
  <si>
    <t>Kondisi</t>
  </si>
  <si>
    <t>Keterangan</t>
  </si>
  <si>
    <t>(1)</t>
  </si>
  <si>
    <t>(2)</t>
  </si>
  <si>
    <t>(4)</t>
  </si>
  <si>
    <t>(5)</t>
  </si>
  <si>
    <t>(3)</t>
  </si>
  <si>
    <t>(6)</t>
  </si>
  <si>
    <t>(7)</t>
  </si>
  <si>
    <t>Bugis</t>
  </si>
  <si>
    <t>Arab Kenangan</t>
  </si>
  <si>
    <t>Banjar</t>
  </si>
  <si>
    <t>Dalam</t>
  </si>
  <si>
    <t>Kertasari</t>
  </si>
  <si>
    <t>Kuang</t>
  </si>
  <si>
    <t>Labuhan Lalar</t>
  </si>
  <si>
    <t>Lalar Liang</t>
  </si>
  <si>
    <t>Menala</t>
  </si>
  <si>
    <t>Sampir</t>
  </si>
  <si>
    <t>Seloto</t>
  </si>
  <si>
    <t>Sermong</t>
  </si>
  <si>
    <t>Tamekan</t>
  </si>
  <si>
    <t>Telaga Bertong</t>
  </si>
  <si>
    <t>Batu Putih</t>
  </si>
  <si>
    <t>DATA KEMANTAPAN KONDISI DRAINASE KECAMATAN JEREWEH</t>
  </si>
  <si>
    <t>KABUPATEN SUMBAWA BARAT</t>
  </si>
  <si>
    <t>Tahun 2023</t>
  </si>
  <si>
    <t>Kondisi Baik      :</t>
  </si>
  <si>
    <t>Kondisi Sedang :</t>
  </si>
  <si>
    <t>Kondisi Rusak   :</t>
  </si>
  <si>
    <t>No.</t>
  </si>
  <si>
    <t>Nama Drainase</t>
  </si>
  <si>
    <t>Jenis Drainase</t>
  </si>
  <si>
    <t>Panjang (m )</t>
  </si>
  <si>
    <t>Lebar (cm)</t>
  </si>
  <si>
    <t>Tinggi (cm )</t>
  </si>
  <si>
    <t>Baik (%)</t>
  </si>
  <si>
    <t>Sedang (%)</t>
  </si>
  <si>
    <t>Rusak (%)</t>
  </si>
  <si>
    <t>Drainase Desa Goa</t>
  </si>
  <si>
    <t>Drainase Tersier-Sekunder</t>
  </si>
  <si>
    <t>Drainase Desa Dasan</t>
  </si>
  <si>
    <t>Drainase Desa Beru</t>
  </si>
  <si>
    <t>Drainase Desa Belo</t>
  </si>
  <si>
    <t>Total :</t>
  </si>
  <si>
    <t>Name</t>
  </si>
  <si>
    <t>Jns Drain</t>
  </si>
  <si>
    <t>Panjang</t>
  </si>
  <si>
    <t>Tinggi (cm</t>
  </si>
  <si>
    <t>Baik (m)</t>
  </si>
  <si>
    <t>Sedang (m)</t>
  </si>
  <si>
    <t>Rusak (m)</t>
  </si>
  <si>
    <t>Goa 1</t>
  </si>
  <si>
    <t>Pasangan Batu</t>
  </si>
  <si>
    <t>Goa 2</t>
  </si>
  <si>
    <t>Goa 3</t>
  </si>
  <si>
    <t>Goa 4</t>
  </si>
  <si>
    <t>Goa 5</t>
  </si>
  <si>
    <t>Goa 6</t>
  </si>
  <si>
    <t>Goa 7</t>
  </si>
  <si>
    <t>Goa 8</t>
  </si>
  <si>
    <t>Goa 9</t>
  </si>
  <si>
    <t>Goa 10</t>
  </si>
  <si>
    <t>Goa 11</t>
  </si>
  <si>
    <t>Goa 12</t>
  </si>
  <si>
    <t>Goa 13</t>
  </si>
  <si>
    <t>Goa 14</t>
  </si>
  <si>
    <t>Goa 15</t>
  </si>
  <si>
    <t>Goa 16</t>
  </si>
  <si>
    <t>Goa 17</t>
  </si>
  <si>
    <t>Goa 18</t>
  </si>
  <si>
    <t>Goa 19</t>
  </si>
  <si>
    <t>Goa 20</t>
  </si>
  <si>
    <t>Goa 21</t>
  </si>
  <si>
    <t>Goa 22</t>
  </si>
  <si>
    <t>Goa 23</t>
  </si>
  <si>
    <t>Goa 24</t>
  </si>
  <si>
    <t>Goa 25</t>
  </si>
  <si>
    <t>Goa 26</t>
  </si>
  <si>
    <t>Goa 27</t>
  </si>
  <si>
    <t>Goa 28</t>
  </si>
  <si>
    <t>Goa 29</t>
  </si>
  <si>
    <t>Goa 30</t>
  </si>
  <si>
    <t>Goa 31</t>
  </si>
  <si>
    <t>Goa 32</t>
  </si>
  <si>
    <t>Goa 33</t>
  </si>
  <si>
    <t>Goa 34</t>
  </si>
  <si>
    <t>Goa 35</t>
  </si>
  <si>
    <t>Goa 36</t>
  </si>
  <si>
    <t>Goa 37</t>
  </si>
  <si>
    <t>Goa 38</t>
  </si>
  <si>
    <t>Goa 39</t>
  </si>
  <si>
    <t>Goa 40</t>
  </si>
  <si>
    <t>Goa 41</t>
  </si>
  <si>
    <t>Goa 42</t>
  </si>
  <si>
    <t>Goa 43</t>
  </si>
  <si>
    <t>Goa 44</t>
  </si>
  <si>
    <t>Goa 45</t>
  </si>
  <si>
    <t>Goa 46</t>
  </si>
  <si>
    <t>Goa 47</t>
  </si>
  <si>
    <t>Goa 48</t>
  </si>
  <si>
    <t>Goa 49</t>
  </si>
  <si>
    <t>Goa 50</t>
  </si>
  <si>
    <t>Goa 51</t>
  </si>
  <si>
    <t>Goa 52</t>
  </si>
  <si>
    <t>Goa 53</t>
  </si>
  <si>
    <t>Goa 54</t>
  </si>
  <si>
    <t>Goa 55</t>
  </si>
  <si>
    <t>Goa 56</t>
  </si>
  <si>
    <t>Goa 57</t>
  </si>
  <si>
    <t>Goa 58</t>
  </si>
  <si>
    <t>Goa 59</t>
  </si>
  <si>
    <t>Goa 60</t>
  </si>
  <si>
    <t>Goa 61</t>
  </si>
  <si>
    <t>Goa 62</t>
  </si>
  <si>
    <t>Goa 63</t>
  </si>
  <si>
    <t>Sedimen</t>
  </si>
  <si>
    <t>Goa 64</t>
  </si>
  <si>
    <t>Goa 65</t>
  </si>
  <si>
    <t>Goa 66</t>
  </si>
  <si>
    <t>Goa 67</t>
  </si>
  <si>
    <t>Drainase 360</t>
  </si>
  <si>
    <t>TOTAL</t>
  </si>
  <si>
    <t>Dasan 3</t>
  </si>
  <si>
    <t>Dasan 1</t>
  </si>
  <si>
    <t>Dasan 19</t>
  </si>
  <si>
    <t>Dasan 18</t>
  </si>
  <si>
    <t>Dasan 13</t>
  </si>
  <si>
    <t>Dasan 12</t>
  </si>
  <si>
    <t>Dasan 11</t>
  </si>
  <si>
    <t>Dasan 10</t>
  </si>
  <si>
    <t>Dasan 16</t>
  </si>
  <si>
    <t>Dasan 17</t>
  </si>
  <si>
    <t>Dasan 14</t>
  </si>
  <si>
    <t>Dasan 15</t>
  </si>
  <si>
    <t>Dasan 7</t>
  </si>
  <si>
    <t>Dasan 6</t>
  </si>
  <si>
    <t>Dasan 22</t>
  </si>
  <si>
    <t>Dasan 23</t>
  </si>
  <si>
    <t>Dasan 27</t>
  </si>
  <si>
    <t>Dasan 28</t>
  </si>
  <si>
    <t>Dasan 25</t>
  </si>
  <si>
    <t>Dasan 26</t>
  </si>
  <si>
    <t>Dasan 21</t>
  </si>
  <si>
    <t>Dasan 20</t>
  </si>
  <si>
    <t>Dasan 24</t>
  </si>
  <si>
    <t>Dasan 8</t>
  </si>
  <si>
    <t>Dasan 9</t>
  </si>
  <si>
    <t>Dasan 4</t>
  </si>
  <si>
    <t>Dasan 5</t>
  </si>
  <si>
    <t>Dasan 2</t>
  </si>
  <si>
    <t>Beru 33</t>
  </si>
  <si>
    <t>Beru 34</t>
  </si>
  <si>
    <t>Beru 31</t>
  </si>
  <si>
    <t>Beru 32</t>
  </si>
  <si>
    <t>Beru 8</t>
  </si>
  <si>
    <t>Beru 7</t>
  </si>
  <si>
    <t>Beru 9</t>
  </si>
  <si>
    <t>Beru 10</t>
  </si>
  <si>
    <t>Beru 12</t>
  </si>
  <si>
    <t>Beru 11</t>
  </si>
  <si>
    <t>Beru 30</t>
  </si>
  <si>
    <t>Beru 29</t>
  </si>
  <si>
    <t>Beru 26</t>
  </si>
  <si>
    <t>Beru 25</t>
  </si>
  <si>
    <t>Beru 28</t>
  </si>
  <si>
    <t>Beru 27</t>
  </si>
  <si>
    <t>Beru 4</t>
  </si>
  <si>
    <t>Beru 3</t>
  </si>
  <si>
    <t>Beru 2</t>
  </si>
  <si>
    <t>Beru 1</t>
  </si>
  <si>
    <t>Beru 5</t>
  </si>
  <si>
    <t>Beru 6</t>
  </si>
  <si>
    <t>Beru 20</t>
  </si>
  <si>
    <t>Beru 19</t>
  </si>
  <si>
    <t>Beru 14</t>
  </si>
  <si>
    <t>Beru 13</t>
  </si>
  <si>
    <t>Penanda 230</t>
  </si>
  <si>
    <t>Penanda 231</t>
  </si>
  <si>
    <t>Beru 18</t>
  </si>
  <si>
    <t>Beru 17</t>
  </si>
  <si>
    <t>Beru 16</t>
  </si>
  <si>
    <t>Beru 15</t>
  </si>
  <si>
    <t>Beru 21</t>
  </si>
  <si>
    <t>Beru 22</t>
  </si>
  <si>
    <t>Beru 23</t>
  </si>
  <si>
    <t>Beru 24</t>
  </si>
  <si>
    <t>Penanda 242</t>
  </si>
  <si>
    <t>Penanda 243</t>
  </si>
  <si>
    <t>jelenga 23</t>
  </si>
  <si>
    <t>jelenga 22</t>
  </si>
  <si>
    <t>jelenga 21</t>
  </si>
  <si>
    <t>jelenga 3</t>
  </si>
  <si>
    <t>jelenga 4</t>
  </si>
  <si>
    <t>jelenga 5</t>
  </si>
  <si>
    <t>jelenga 6</t>
  </si>
  <si>
    <t>jelenga 7</t>
  </si>
  <si>
    <t>jelenga 8</t>
  </si>
  <si>
    <t>jelenga 9</t>
  </si>
  <si>
    <t>jelenga 10</t>
  </si>
  <si>
    <t>jelenga 11</t>
  </si>
  <si>
    <t>jelenga 12</t>
  </si>
  <si>
    <t>jelenga 13</t>
  </si>
  <si>
    <t>jelenga 14</t>
  </si>
  <si>
    <t>jelenga 15</t>
  </si>
  <si>
    <t>jelenga 16</t>
  </si>
  <si>
    <t>jelenga 17</t>
  </si>
  <si>
    <t>jelenga 18</t>
  </si>
  <si>
    <t>jelenga 19</t>
  </si>
  <si>
    <t>jelenga 20</t>
  </si>
  <si>
    <t>jelenga 2</t>
  </si>
  <si>
    <t>Jelenga 1</t>
  </si>
  <si>
    <t>Belo 95</t>
  </si>
  <si>
    <t>sedimen</t>
  </si>
  <si>
    <t>Belo 97</t>
  </si>
  <si>
    <t>Belo 96</t>
  </si>
  <si>
    <t>Belo 98</t>
  </si>
  <si>
    <t>Belo 99</t>
  </si>
  <si>
    <t>Belo 102</t>
  </si>
  <si>
    <t>Belo 103</t>
  </si>
  <si>
    <t>Belo 101</t>
  </si>
  <si>
    <t>Belo 100</t>
  </si>
  <si>
    <t>Belo 91</t>
  </si>
  <si>
    <t>Belo 90</t>
  </si>
  <si>
    <t>Belo 94</t>
  </si>
  <si>
    <t>Belo 93</t>
  </si>
  <si>
    <t>Belo 92</t>
  </si>
  <si>
    <t>Belo 89</t>
  </si>
  <si>
    <t>Belo 88</t>
  </si>
  <si>
    <t>Belo 86</t>
  </si>
  <si>
    <t>Belo 87</t>
  </si>
  <si>
    <t>Belo 85</t>
  </si>
  <si>
    <t>Belo 84</t>
  </si>
  <si>
    <t>Belo 83</t>
  </si>
  <si>
    <t>Belo 5</t>
  </si>
  <si>
    <t>Belo 6</t>
  </si>
  <si>
    <t>Belo 7</t>
  </si>
  <si>
    <t>Belo 1</t>
  </si>
  <si>
    <t>Belo 2</t>
  </si>
  <si>
    <t>Belo 4</t>
  </si>
  <si>
    <t>Belo 3</t>
  </si>
  <si>
    <t>Belo 9</t>
  </si>
  <si>
    <t>Belo 8</t>
  </si>
  <si>
    <t>Belo 18</t>
  </si>
  <si>
    <t>Belo 19</t>
  </si>
  <si>
    <t>Belo 10</t>
  </si>
  <si>
    <t>Belo 11</t>
  </si>
  <si>
    <t>Belo 12</t>
  </si>
  <si>
    <t>Belo 13</t>
  </si>
  <si>
    <t>Belo 17</t>
  </si>
  <si>
    <t>Belo 16</t>
  </si>
  <si>
    <t>Belo 15</t>
  </si>
  <si>
    <t>Belo 14</t>
  </si>
  <si>
    <t>Belo 27</t>
  </si>
  <si>
    <t>Belo 28</t>
  </si>
  <si>
    <t>Belo 29</t>
  </si>
  <si>
    <t>Belo 23</t>
  </si>
  <si>
    <t>Belo 21</t>
  </si>
  <si>
    <t>Belo 24</t>
  </si>
  <si>
    <t>Belo 20</t>
  </si>
  <si>
    <t>Belo 22</t>
  </si>
  <si>
    <t>Belo 25</t>
  </si>
  <si>
    <t>Belo 26</t>
  </si>
  <si>
    <t>Belo 82</t>
  </si>
  <si>
    <t>Belo 75</t>
  </si>
  <si>
    <t>Belo 77</t>
  </si>
  <si>
    <t>Belo 76</t>
  </si>
  <si>
    <t>Belo 31</t>
  </si>
  <si>
    <t>Belo 30</t>
  </si>
  <si>
    <t>Belo 47</t>
  </si>
  <si>
    <t>Belo 46</t>
  </si>
  <si>
    <t>Belo 32</t>
  </si>
  <si>
    <t>Belo 33</t>
  </si>
  <si>
    <t>Penanda 232</t>
  </si>
  <si>
    <t>Penanda 233</t>
  </si>
  <si>
    <t>Belo 79</t>
  </si>
  <si>
    <t>Belo 78</t>
  </si>
  <si>
    <t>Belo 81</t>
  </si>
  <si>
    <t>Belo 80</t>
  </si>
  <si>
    <t>Belo 45</t>
  </si>
  <si>
    <t>Belo 44</t>
  </si>
  <si>
    <t>Belo 42</t>
  </si>
  <si>
    <t>Belo 43</t>
  </si>
  <si>
    <t>Belo 35</t>
  </si>
  <si>
    <t>Belo 34</t>
  </si>
  <si>
    <t>Belo 41</t>
  </si>
  <si>
    <t>Belo 40</t>
  </si>
  <si>
    <t>Belo 37</t>
  </si>
  <si>
    <t>Belo 36</t>
  </si>
  <si>
    <t>Belo 39</t>
  </si>
  <si>
    <t>Belo 38</t>
  </si>
  <si>
    <t>Belo 54</t>
  </si>
  <si>
    <t>Belo 53</t>
  </si>
  <si>
    <t>Belo 52</t>
  </si>
  <si>
    <t>Belo 50</t>
  </si>
  <si>
    <t>Belo 51</t>
  </si>
  <si>
    <t>Belo 49</t>
  </si>
  <si>
    <t>Belo 48</t>
  </si>
  <si>
    <t>Belo 58</t>
  </si>
  <si>
    <t>Belo 57</t>
  </si>
  <si>
    <t>Belo 55</t>
  </si>
  <si>
    <t>Belo 56</t>
  </si>
  <si>
    <t>Belo 59</t>
  </si>
  <si>
    <t>Belo 60</t>
  </si>
  <si>
    <t>Belo 68</t>
  </si>
  <si>
    <t>Belo 67</t>
  </si>
  <si>
    <t>Belo 65</t>
  </si>
  <si>
    <t>Belo 66</t>
  </si>
  <si>
    <t>Belo 61</t>
  </si>
  <si>
    <t>Belo 62</t>
  </si>
  <si>
    <t>Belo 63</t>
  </si>
  <si>
    <t>Belo 64</t>
  </si>
  <si>
    <t>Belo 72</t>
  </si>
  <si>
    <t>Belo 71</t>
  </si>
  <si>
    <t>Belo 70</t>
  </si>
  <si>
    <t>Belo 69</t>
  </si>
  <si>
    <t>Belo 74</t>
  </si>
  <si>
    <t>Belo 73</t>
  </si>
  <si>
    <t>Drainase 2</t>
  </si>
  <si>
    <t>30</t>
  </si>
  <si>
    <t>20</t>
  </si>
  <si>
    <t>Drainase 3</t>
  </si>
  <si>
    <t>Drainase 4</t>
  </si>
  <si>
    <t>Drainase 5</t>
  </si>
  <si>
    <t>Drainase 6</t>
  </si>
  <si>
    <t>Drainase jereweh 1</t>
  </si>
  <si>
    <t>Penanda 17</t>
  </si>
  <si>
    <t>40</t>
  </si>
  <si>
    <t>Penanda 18</t>
  </si>
  <si>
    <t>Penanda 19</t>
  </si>
  <si>
    <t>Penanda 20</t>
  </si>
  <si>
    <t>Penanda 21</t>
  </si>
  <si>
    <t>Penanda 22</t>
  </si>
  <si>
    <t>Penanda 23</t>
  </si>
  <si>
    <t>Penanda 24</t>
  </si>
  <si>
    <t>Penanda 25</t>
  </si>
  <si>
    <t>Penanda 26</t>
  </si>
  <si>
    <t>Penanda 27</t>
  </si>
  <si>
    <t>Penanda 28</t>
  </si>
  <si>
    <t>Penanda 29</t>
  </si>
  <si>
    <t>Penanda 30</t>
  </si>
  <si>
    <t>Penanda 31</t>
  </si>
  <si>
    <t>Penanda 32</t>
  </si>
  <si>
    <t>Drainase Jereweh 2</t>
  </si>
  <si>
    <t>Drainase 163</t>
  </si>
  <si>
    <t>Penanda 163</t>
  </si>
  <si>
    <t>Penanda 164</t>
  </si>
  <si>
    <t>Penanda 165</t>
  </si>
  <si>
    <t>Penanda 166</t>
  </si>
  <si>
    <t>Penanda 167</t>
  </si>
  <si>
    <t>Penanda 168</t>
  </si>
  <si>
    <t>50</t>
  </si>
  <si>
    <t>Penanda 169</t>
  </si>
  <si>
    <t>Penanda 170</t>
  </si>
  <si>
    <t>Penanda 171</t>
  </si>
  <si>
    <t>Penanda 172</t>
  </si>
  <si>
    <t>Penanda 173</t>
  </si>
  <si>
    <t>Penanda 174</t>
  </si>
  <si>
    <t>Penanda 175</t>
  </si>
  <si>
    <t>Penanda 176</t>
  </si>
  <si>
    <t>Penanda 177</t>
  </si>
  <si>
    <t>Penanda 178</t>
  </si>
  <si>
    <t>Penanda 179</t>
  </si>
  <si>
    <t>Penanda 180</t>
  </si>
  <si>
    <t>Penanda 181</t>
  </si>
  <si>
    <t>Penanda 182</t>
  </si>
  <si>
    <t>Penanda 183</t>
  </si>
  <si>
    <t>Penanda 184</t>
  </si>
  <si>
    <t>Penanda 185</t>
  </si>
  <si>
    <t>Penanda 186</t>
  </si>
  <si>
    <t>Penanda 187</t>
  </si>
  <si>
    <t>Penanda 188</t>
  </si>
  <si>
    <t>Penanda 189</t>
  </si>
  <si>
    <t>Penanda 190</t>
  </si>
  <si>
    <t>Penanda 191</t>
  </si>
  <si>
    <t>Penanda 192</t>
  </si>
  <si>
    <t>Penanda 193</t>
  </si>
  <si>
    <t>Penanda 194</t>
  </si>
  <si>
    <t>Penanda 195</t>
  </si>
  <si>
    <t>Penanda 196</t>
  </si>
  <si>
    <t>Penanda 197</t>
  </si>
  <si>
    <t>Penanda 198</t>
  </si>
  <si>
    <t>Penanda 199</t>
  </si>
  <si>
    <t>Penanda 200</t>
  </si>
  <si>
    <t>Penanda 201</t>
  </si>
  <si>
    <t>Penanda 202</t>
  </si>
  <si>
    <t>Penanda 203</t>
  </si>
  <si>
    <t>Penanda 204</t>
  </si>
  <si>
    <t>Penanda 205</t>
  </si>
  <si>
    <t>Penanda 206</t>
  </si>
  <si>
    <t>Penanda 207</t>
  </si>
  <si>
    <t>Penanda 208</t>
  </si>
  <si>
    <t>Penanda 209</t>
  </si>
  <si>
    <t>Penanda 210</t>
  </si>
  <si>
    <t>Penanda 211</t>
  </si>
  <si>
    <t>Penanda 212</t>
  </si>
  <si>
    <t>Penanda 213</t>
  </si>
  <si>
    <t>Penanda 214</t>
  </si>
  <si>
    <t>Penanda 215</t>
  </si>
  <si>
    <t>Penanda 216</t>
  </si>
  <si>
    <t>Penanda 217</t>
  </si>
  <si>
    <t>Penanda 218</t>
  </si>
  <si>
    <t>Penanda 219</t>
  </si>
  <si>
    <t>Penanda 220</t>
  </si>
  <si>
    <t>Penanda 221</t>
  </si>
  <si>
    <t>Penanda 222</t>
  </si>
  <si>
    <t>Penanda 223</t>
  </si>
  <si>
    <t>Penanda 225</t>
  </si>
  <si>
    <t>Penanda 226</t>
  </si>
  <si>
    <t>Penanda 227</t>
  </si>
  <si>
    <t>Penanda 228</t>
  </si>
  <si>
    <t>Penanda 229</t>
  </si>
  <si>
    <t>Penanda 234</t>
  </si>
  <si>
    <t>Penanda 235</t>
  </si>
  <si>
    <t>Penanda 236</t>
  </si>
  <si>
    <t>Penanda 237</t>
  </si>
  <si>
    <t>Penanda 240</t>
  </si>
  <si>
    <t>Penanda 241</t>
  </si>
  <si>
    <t>Penanda 244</t>
  </si>
  <si>
    <t>Penanda 245</t>
  </si>
  <si>
    <t>Penanda 246</t>
  </si>
  <si>
    <t>Penanda 247</t>
  </si>
  <si>
    <t>Penanda 248</t>
  </si>
  <si>
    <t>Penanda 249</t>
  </si>
  <si>
    <t>Penanda 250</t>
  </si>
  <si>
    <t>Penanda 251</t>
  </si>
  <si>
    <t>Penanda 252</t>
  </si>
  <si>
    <t>Penanda 253</t>
  </si>
  <si>
    <t>Penanda 254</t>
  </si>
  <si>
    <t>Penanda 255</t>
  </si>
  <si>
    <t>Penanda 256</t>
  </si>
  <si>
    <t>Penanda 257</t>
  </si>
  <si>
    <t>Penanda 258</t>
  </si>
  <si>
    <t>Penanda 259</t>
  </si>
  <si>
    <t>Penanda 260</t>
  </si>
  <si>
    <t>Penanda 261</t>
  </si>
  <si>
    <t>Penanda 262</t>
  </si>
  <si>
    <t>Penanda 263</t>
  </si>
  <si>
    <t>Penanda 264</t>
  </si>
  <si>
    <t>Penanda 265</t>
  </si>
  <si>
    <t>Penanda 266</t>
  </si>
  <si>
    <t>Penanda 267</t>
  </si>
  <si>
    <t>Penanda 269</t>
  </si>
  <si>
    <t>Penanda 271</t>
  </si>
  <si>
    <t>Penanda 272</t>
  </si>
  <si>
    <t>Penanda 273</t>
  </si>
  <si>
    <t>Penanda 274</t>
  </si>
  <si>
    <t>Penanda 275</t>
  </si>
  <si>
    <t>Penanda 277</t>
  </si>
  <si>
    <t>Penanda 278</t>
  </si>
  <si>
    <t>Penanda 279</t>
  </si>
  <si>
    <t>Penanda 280</t>
  </si>
  <si>
    <t>Penanda 281</t>
  </si>
  <si>
    <t>Penanda 282</t>
  </si>
  <si>
    <t>Penanda 283</t>
  </si>
  <si>
    <t>Penanda 284</t>
  </si>
  <si>
    <t>Penanda 285</t>
  </si>
  <si>
    <t>Penanda 287</t>
  </si>
  <si>
    <t>Penanda 288</t>
  </si>
  <si>
    <t>Penanda 289</t>
  </si>
  <si>
    <t>Penanda 290</t>
  </si>
  <si>
    <t>Penanda 291</t>
  </si>
  <si>
    <t>Penanda 292</t>
  </si>
  <si>
    <t>Penanda 293</t>
  </si>
  <si>
    <t>Penanda 294</t>
  </si>
  <si>
    <t>Penanda 295</t>
  </si>
  <si>
    <t>Penanda 296</t>
  </si>
  <si>
    <t>Penanda 297</t>
  </si>
  <si>
    <t>Penanda 298</t>
  </si>
  <si>
    <t>Penanda 299</t>
  </si>
  <si>
    <t>Penanda 300</t>
  </si>
  <si>
    <t>Penanda 301</t>
  </si>
  <si>
    <t>Penanda 302</t>
  </si>
  <si>
    <t>Penanda 303</t>
  </si>
  <si>
    <t>Penanda 304</t>
  </si>
  <si>
    <t>Penanda 305</t>
  </si>
  <si>
    <t>Penanda 307</t>
  </si>
  <si>
    <t>Penanda 308</t>
  </si>
  <si>
    <t>Penanda 309</t>
  </si>
  <si>
    <t>Penanda 310</t>
  </si>
  <si>
    <t>Penanda 311</t>
  </si>
  <si>
    <t>Penanda 312</t>
  </si>
  <si>
    <t>Penanda 313</t>
  </si>
  <si>
    <t>Penanda 314</t>
  </si>
  <si>
    <t>Penanda 315</t>
  </si>
  <si>
    <t>Penanda 316</t>
  </si>
  <si>
    <t>Penanda 317</t>
  </si>
  <si>
    <t>Penanda 318</t>
  </si>
  <si>
    <t>Penanda 320</t>
  </si>
  <si>
    <t>Penanda 321</t>
  </si>
  <si>
    <t>Penanda 322</t>
  </si>
  <si>
    <t>Penanda 323</t>
  </si>
  <si>
    <t>Penanda 324</t>
  </si>
  <si>
    <t>Penanda 325</t>
  </si>
  <si>
    <t>Penanda 326</t>
  </si>
  <si>
    <t>Penanda 327</t>
  </si>
  <si>
    <t>Penanda 328</t>
  </si>
  <si>
    <t>Penanda 329</t>
  </si>
  <si>
    <t>Penanda 330</t>
  </si>
  <si>
    <t>Penanda 331</t>
  </si>
  <si>
    <t>Penanda 332</t>
  </si>
  <si>
    <t>Penanda 333</t>
  </si>
  <si>
    <t>Penanda 334</t>
  </si>
  <si>
    <t>Penanda 335</t>
  </si>
  <si>
    <t>Penanda 336</t>
  </si>
  <si>
    <t>Penanda 337</t>
  </si>
  <si>
    <t>Penanda 338</t>
  </si>
  <si>
    <t>Penanda 339</t>
  </si>
  <si>
    <t>Penanda 340</t>
  </si>
  <si>
    <t>Penanda 341</t>
  </si>
  <si>
    <t>Penanda 342</t>
  </si>
  <si>
    <t>Penanda 343</t>
  </si>
  <si>
    <t>Penanda 344</t>
  </si>
  <si>
    <t>Penanda 345</t>
  </si>
  <si>
    <t>Penanda 347</t>
  </si>
  <si>
    <t>Penanda 348</t>
  </si>
  <si>
    <t>Penanda 349</t>
  </si>
  <si>
    <t>Penanda 350</t>
  </si>
  <si>
    <t>Penanda 351</t>
  </si>
  <si>
    <t>Penanda 352</t>
  </si>
  <si>
    <t>Penanda 353</t>
  </si>
  <si>
    <t>Penanda 354</t>
  </si>
  <si>
    <t>Drainase 355</t>
  </si>
  <si>
    <t>Penanda 356</t>
  </si>
  <si>
    <t>Penanda 357</t>
  </si>
  <si>
    <t>Drainase jelenga 23</t>
  </si>
  <si>
    <t>Drainase jelenga 22</t>
  </si>
  <si>
    <t>Drainase jelenga 21</t>
  </si>
  <si>
    <t>Drainase jelenga 3</t>
  </si>
  <si>
    <t>Drainase jelenga 4</t>
  </si>
  <si>
    <t>Drainase jelenga 5</t>
  </si>
  <si>
    <t>Drainase jelenga 6</t>
  </si>
  <si>
    <t>Drainase jelenga 7</t>
  </si>
  <si>
    <t>Drainase jelenga 8</t>
  </si>
  <si>
    <t>Drainase jelenga 9</t>
  </si>
  <si>
    <t>Drainase jelenga 10</t>
  </si>
  <si>
    <t>Drainase jelenga 11</t>
  </si>
  <si>
    <t>Drainase jelenga 12</t>
  </si>
  <si>
    <t>Drainase jelenga 13</t>
  </si>
  <si>
    <t>Drainase jelenga 14</t>
  </si>
  <si>
    <t>Drainase jelenga 15</t>
  </si>
  <si>
    <t>Drainase jelenga 16</t>
  </si>
  <si>
    <t>Drainase jelenga 17</t>
  </si>
  <si>
    <t>Drainase jelenga 18</t>
  </si>
  <si>
    <t>Drainase jelenga 19</t>
  </si>
  <si>
    <t>Drainase jelenga 20</t>
  </si>
  <si>
    <t>Drainase jelenga 2</t>
  </si>
  <si>
    <t>Drainase Jelenga 1</t>
  </si>
  <si>
    <t>Drainase Dasan 9</t>
  </si>
  <si>
    <t>Drainase Dasan 8</t>
  </si>
  <si>
    <t>Drainase Dasan 7</t>
  </si>
  <si>
    <t>Drainase Dasan 6</t>
  </si>
  <si>
    <t>Drainase Dasan 5</t>
  </si>
  <si>
    <t>Drainase Dasan 4</t>
  </si>
  <si>
    <t>Drainase Dasan 3</t>
  </si>
  <si>
    <t>Drainase Dasan 2</t>
  </si>
  <si>
    <t>Taliwang</t>
  </si>
  <si>
    <t>Jereweh</t>
  </si>
  <si>
    <t>A</t>
  </si>
  <si>
    <t>B</t>
  </si>
  <si>
    <t>Kecamatan/Desa</t>
  </si>
  <si>
    <t>Lokasi</t>
  </si>
  <si>
    <t>Panjang (meter)</t>
  </si>
  <si>
    <t>-</t>
  </si>
  <si>
    <t>Baik</t>
  </si>
  <si>
    <t>Sedang</t>
  </si>
  <si>
    <t>Rusak</t>
  </si>
  <si>
    <t>Kondisi Drainase Sedang</t>
  </si>
  <si>
    <t>Kondisi Drainase Rusak</t>
  </si>
  <si>
    <t>Total Panjang Drainase</t>
  </si>
  <si>
    <t>Kondisi Drainase Baik / Mantap</t>
  </si>
  <si>
    <t>KEMANTAPAN DRAINASE LINGKUNGAN 2023</t>
  </si>
  <si>
    <t>Desa Goa</t>
  </si>
  <si>
    <t>Desa Dasan</t>
  </si>
  <si>
    <t>Desa Beru</t>
  </si>
  <si>
    <t>Desa Belo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</si>
</sst>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\-??_);_(@_)"/>
  </numFmts>
  <fonts count="14" x14ac:knownFonts="1">
    <font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4"/>
      <name val="Arial"/>
      <family val="2"/>
      <charset val="1"/>
    </font>
    <font>
      <b/>
      <sz val="1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2"/>
      <charset val="1"/>
    </font>
    <font>
      <sz val="10"/>
      <name val="Candara"/>
      <family val="2"/>
    </font>
    <font>
      <b/>
      <sz val="10"/>
      <name val="Candara"/>
      <family val="2"/>
    </font>
    <font>
      <b/>
      <sz val="9"/>
      <name val="Candara"/>
      <family val="2"/>
    </font>
    <font>
      <sz val="9"/>
      <name val="Candara"/>
      <family val="2"/>
    </font>
    <font>
      <b/>
      <u/>
      <sz val="10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88402966399123"/>
        <bgColor rgb="FFFFD966"/>
      </patternFill>
    </fill>
    <fill>
      <patternFill patternType="solid">
        <fgColor theme="4" tint="0.39988402966399123"/>
        <bgColor rgb="FF89FD78"/>
      </patternFill>
    </fill>
    <fill>
      <patternFill patternType="solid">
        <fgColor theme="4" tint="0.59987182226020086"/>
        <bgColor rgb="FF92D050"/>
      </patternFill>
    </fill>
    <fill>
      <patternFill patternType="solid">
        <fgColor rgb="FF92D050"/>
        <bgColor rgb="FF89FD78"/>
      </patternFill>
    </fill>
    <fill>
      <patternFill patternType="solid">
        <fgColor rgb="FFFFFF00"/>
        <bgColor rgb="FF89FD78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2D05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Border="0" applyAlignment="0" applyProtection="0"/>
    <xf numFmtId="9" fontId="8" fillId="0" borderId="0" applyBorder="0" applyProtection="0"/>
    <xf numFmtId="164" fontId="8" fillId="0" borderId="0" applyBorder="0" applyProtection="0"/>
  </cellStyleXfs>
  <cellXfs count="96">
    <xf numFmtId="0" fontId="0" fillId="0" borderId="0" xfId="0"/>
    <xf numFmtId="4" fontId="7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indent="1"/>
    </xf>
    <xf numFmtId="0" fontId="3" fillId="2" borderId="1" xfId="0" applyFont="1" applyFill="1" applyBorder="1" applyAlignment="1">
      <alignment horizontal="left" indent="1"/>
    </xf>
    <xf numFmtId="164" fontId="3" fillId="2" borderId="1" xfId="3" applyFont="1" applyFill="1" applyBorder="1" applyProtection="1"/>
    <xf numFmtId="164" fontId="3" fillId="2" borderId="1" xfId="0" applyNumberFormat="1" applyFont="1" applyFill="1" applyBorder="1" applyAlignment="1">
      <alignment horizontal="left" indent="1"/>
    </xf>
    <xf numFmtId="164" fontId="3" fillId="2" borderId="1" xfId="3" applyFont="1" applyFill="1" applyBorder="1" applyAlignment="1" applyProtection="1">
      <alignment horizontal="center"/>
    </xf>
    <xf numFmtId="9" fontId="3" fillId="2" borderId="1" xfId="2" applyFont="1" applyFill="1" applyBorder="1" applyAlignment="1" applyProtection="1">
      <alignment horizontal="center"/>
    </xf>
    <xf numFmtId="0" fontId="2" fillId="2" borderId="1" xfId="3" applyNumberFormat="1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right"/>
    </xf>
    <xf numFmtId="164" fontId="3" fillId="2" borderId="1" xfId="3" applyFont="1" applyFill="1" applyBorder="1" applyAlignment="1" applyProtection="1">
      <alignment horizontal="right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indent="1"/>
    </xf>
    <xf numFmtId="164" fontId="3" fillId="2" borderId="2" xfId="3" applyFont="1" applyFill="1" applyBorder="1" applyAlignment="1" applyProtection="1">
      <alignment horizontal="right"/>
    </xf>
    <xf numFmtId="0" fontId="3" fillId="2" borderId="2" xfId="0" applyFont="1" applyFill="1" applyBorder="1" applyAlignment="1">
      <alignment horizontal="left" indent="1"/>
    </xf>
    <xf numFmtId="9" fontId="3" fillId="2" borderId="2" xfId="2" applyFont="1" applyFill="1" applyBorder="1" applyAlignment="1" applyProtection="1">
      <alignment horizontal="center"/>
    </xf>
    <xf numFmtId="0" fontId="2" fillId="2" borderId="2" xfId="3" applyNumberFormat="1" applyFont="1" applyFill="1" applyBorder="1" applyAlignment="1" applyProtection="1">
      <alignment horizontal="center"/>
    </xf>
    <xf numFmtId="164" fontId="3" fillId="2" borderId="2" xfId="3" applyFont="1" applyFill="1" applyBorder="1" applyProtection="1"/>
    <xf numFmtId="164" fontId="3" fillId="2" borderId="2" xfId="3" applyFont="1" applyFill="1" applyBorder="1" applyAlignment="1" applyProtection="1">
      <alignment horizontal="center"/>
    </xf>
    <xf numFmtId="9" fontId="3" fillId="2" borderId="2" xfId="3" applyNumberFormat="1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 indent="1"/>
    </xf>
    <xf numFmtId="164" fontId="3" fillId="2" borderId="0" xfId="3" applyFont="1" applyFill="1" applyBorder="1" applyProtection="1"/>
    <xf numFmtId="164" fontId="3" fillId="2" borderId="0" xfId="3" applyFont="1" applyFill="1" applyBorder="1" applyAlignment="1" applyProtection="1">
      <alignment horizontal="center"/>
    </xf>
    <xf numFmtId="9" fontId="3" fillId="2" borderId="0" xfId="3" applyNumberFormat="1" applyFont="1" applyFill="1" applyBorder="1" applyAlignment="1" applyProtection="1">
      <alignment horizontal="center"/>
    </xf>
    <xf numFmtId="0" fontId="2" fillId="2" borderId="0" xfId="3" applyNumberFormat="1" applyFont="1" applyFill="1" applyBorder="1" applyAlignment="1" applyProtection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left" indent="1"/>
    </xf>
    <xf numFmtId="0" fontId="3" fillId="5" borderId="2" xfId="0" applyFont="1" applyFill="1" applyBorder="1" applyAlignment="1">
      <alignment horizontal="left" indent="1"/>
    </xf>
    <xf numFmtId="164" fontId="3" fillId="5" borderId="2" xfId="3" applyFont="1" applyFill="1" applyBorder="1" applyProtection="1"/>
    <xf numFmtId="0" fontId="3" fillId="5" borderId="6" xfId="0" applyFont="1" applyFill="1" applyBorder="1" applyAlignment="1">
      <alignment horizontal="left" indent="1"/>
    </xf>
    <xf numFmtId="164" fontId="3" fillId="5" borderId="4" xfId="3" applyFont="1" applyFill="1" applyBorder="1" applyAlignment="1" applyProtection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164" fontId="2" fillId="0" borderId="4" xfId="0" applyNumberFormat="1" applyFont="1" applyBorder="1"/>
    <xf numFmtId="0" fontId="5" fillId="0" borderId="0" xfId="0" applyFont="1"/>
    <xf numFmtId="10" fontId="5" fillId="0" borderId="0" xfId="0" applyNumberFormat="1" applyFont="1"/>
    <xf numFmtId="0" fontId="6" fillId="0" borderId="4" xfId="0" applyFont="1" applyBorder="1"/>
    <xf numFmtId="4" fontId="6" fillId="0" borderId="4" xfId="0" applyNumberFormat="1" applyFont="1" applyBorder="1"/>
    <xf numFmtId="0" fontId="6" fillId="0" borderId="0" xfId="0" applyFont="1"/>
    <xf numFmtId="0" fontId="7" fillId="0" borderId="5" xfId="0" applyFont="1" applyBorder="1"/>
    <xf numFmtId="4" fontId="7" fillId="0" borderId="2" xfId="0" applyNumberFormat="1" applyFont="1" applyBorder="1"/>
    <xf numFmtId="4" fontId="7" fillId="0" borderId="6" xfId="0" applyNumberFormat="1" applyFont="1" applyBorder="1"/>
    <xf numFmtId="4" fontId="0" fillId="0" borderId="0" xfId="0" applyNumberForma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164" fontId="10" fillId="0" borderId="0" xfId="3" applyFont="1" applyBorder="1" applyAlignment="1" applyProtection="1">
      <alignment horizontal="center"/>
    </xf>
    <xf numFmtId="9" fontId="10" fillId="0" borderId="0" xfId="2" applyFont="1" applyBorder="1" applyAlignment="1" applyProtection="1">
      <alignment horizontal="center"/>
    </xf>
    <xf numFmtId="0" fontId="9" fillId="0" borderId="0" xfId="3" applyNumberFormat="1" applyFont="1" applyBorder="1" applyAlignment="1" applyProtection="1">
      <alignment horizontal="center"/>
    </xf>
    <xf numFmtId="0" fontId="9" fillId="0" borderId="0" xfId="0" applyFont="1"/>
    <xf numFmtId="164" fontId="10" fillId="0" borderId="0" xfId="3" applyFont="1" applyBorder="1" applyAlignment="1" applyProtection="1">
      <alignment horizontal="left"/>
    </xf>
    <xf numFmtId="0" fontId="9" fillId="0" borderId="0" xfId="3" applyNumberFormat="1" applyFont="1" applyBorder="1" applyAlignment="1" applyProtection="1">
      <alignment horizontal="left"/>
    </xf>
    <xf numFmtId="9" fontId="10" fillId="0" borderId="0" xfId="3" applyNumberFormat="1" applyFont="1" applyBorder="1" applyAlignment="1" applyProtection="1">
      <alignment horizontal="center"/>
    </xf>
    <xf numFmtId="0" fontId="9" fillId="8" borderId="0" xfId="0" applyFont="1" applyFill="1"/>
    <xf numFmtId="0" fontId="10" fillId="9" borderId="4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/>
    </xf>
    <xf numFmtId="0" fontId="10" fillId="6" borderId="4" xfId="0" applyFont="1" applyFill="1" applyBorder="1"/>
    <xf numFmtId="0" fontId="10" fillId="6" borderId="4" xfId="0" applyFont="1" applyFill="1" applyBorder="1" applyAlignment="1">
      <alignment horizontal="left" indent="1"/>
    </xf>
    <xf numFmtId="164" fontId="10" fillId="6" borderId="4" xfId="3" applyFont="1" applyFill="1" applyBorder="1" applyAlignment="1" applyProtection="1">
      <alignment horizontal="center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164" fontId="9" fillId="0" borderId="4" xfId="0" applyNumberFormat="1" applyFont="1" applyBorder="1"/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43" fontId="12" fillId="0" borderId="4" xfId="1" applyFont="1" applyBorder="1"/>
    <xf numFmtId="0" fontId="11" fillId="0" borderId="0" xfId="0" applyFont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0" xfId="0" applyFont="1"/>
    <xf numFmtId="43" fontId="11" fillId="0" borderId="4" xfId="1" applyFont="1" applyBorder="1"/>
    <xf numFmtId="43" fontId="10" fillId="7" borderId="0" xfId="0" applyNumberFormat="1" applyFont="1" applyFill="1"/>
    <xf numFmtId="0" fontId="10" fillId="7" borderId="0" xfId="0" applyFont="1" applyFill="1"/>
    <xf numFmtId="43" fontId="10" fillId="0" borderId="0" xfId="0" applyNumberFormat="1" applyFont="1"/>
    <xf numFmtId="10" fontId="10" fillId="0" borderId="0" xfId="1" applyNumberFormat="1" applyFont="1" applyBorder="1" applyAlignment="1" applyProtection="1">
      <alignment horizontal="right"/>
    </xf>
    <xf numFmtId="0" fontId="3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</cellXfs>
  <cellStyles count="4">
    <cellStyle name="Comma" xfId="1" builtinId="3"/>
    <cellStyle name="Comma 3" xfId="3" xr:uid="{00000000-0005-0000-0000-000006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4EFB34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89FD78"/>
      <rgbColor rgb="FFFFFF99"/>
      <rgbColor rgb="FF99CCFF"/>
      <rgbColor rgb="FFFF99CC"/>
      <rgbColor rgb="FFCC99FF"/>
      <rgbColor rgb="FFFFD966"/>
      <rgbColor rgb="FF3366FF"/>
      <rgbColor rgb="FF33CCCC"/>
      <rgbColor rgb="FF92D050"/>
      <rgbColor rgb="FFFFD546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Microsoft\Windows\INetCache\IE\Kemantapan%20Jalan%20Lingkungan%20dan%20Drainase%20KSB%202024\Data%20Kemantapan%20Drainase%20Sumbawa%20Bara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ainase_belo"/>
      <sheetName val="Drainase_beru"/>
      <sheetName val="Drainase_Dasan"/>
      <sheetName val="Drainase_Goa"/>
      <sheetName val="Sheet1"/>
      <sheetName val="REKAP JEREWEH"/>
      <sheetName val="Drainase_belo (edit)"/>
      <sheetName val="Drainase_beru (edit)"/>
      <sheetName val="Drainase_Dasan (edit)"/>
      <sheetName val="Drainase_Goa (edit)"/>
      <sheetName val="REKAP TALIWANG"/>
      <sheetName val="1 Bugis"/>
      <sheetName val="2 Arken"/>
      <sheetName val="3 Banjar"/>
      <sheetName val="4 Dalam"/>
      <sheetName val="5 drainase_Kertasari"/>
      <sheetName val="6 Kuang"/>
      <sheetName val="7 Labuhan Lalar"/>
      <sheetName val="8 Lalar Liang"/>
      <sheetName val="9 Menala"/>
      <sheetName val="10 drainase Sampir"/>
      <sheetName val="11 Seloto"/>
      <sheetName val="11 Sermong"/>
      <sheetName val="12 TelagaBertong"/>
      <sheetName val="13 BatuPutih"/>
      <sheetName val="14 Tamekan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G7">
            <v>740.6</v>
          </cell>
          <cell r="H7">
            <v>694.03</v>
          </cell>
          <cell r="I7">
            <v>16.36</v>
          </cell>
          <cell r="J7">
            <v>30.21</v>
          </cell>
        </row>
      </sheetData>
      <sheetData sheetId="12">
        <row r="7">
          <cell r="G7">
            <v>1156.82</v>
          </cell>
          <cell r="H7">
            <v>1093</v>
          </cell>
          <cell r="I7">
            <v>13.09</v>
          </cell>
          <cell r="J7">
            <v>50.73</v>
          </cell>
        </row>
      </sheetData>
      <sheetData sheetId="13">
        <row r="7">
          <cell r="G7">
            <v>230</v>
          </cell>
          <cell r="H7">
            <v>30</v>
          </cell>
          <cell r="I7">
            <v>100</v>
          </cell>
          <cell r="J7">
            <v>100</v>
          </cell>
        </row>
      </sheetData>
      <sheetData sheetId="14">
        <row r="7">
          <cell r="G7">
            <v>4200.5200000000004</v>
          </cell>
          <cell r="H7">
            <v>4020.07</v>
          </cell>
          <cell r="I7">
            <v>102.24</v>
          </cell>
          <cell r="J7">
            <v>78.209999999999994</v>
          </cell>
        </row>
      </sheetData>
      <sheetData sheetId="15">
        <row r="7">
          <cell r="G7">
            <v>320</v>
          </cell>
          <cell r="H7">
            <v>45</v>
          </cell>
          <cell r="I7">
            <v>78</v>
          </cell>
          <cell r="J7">
            <v>197</v>
          </cell>
        </row>
      </sheetData>
      <sheetData sheetId="16">
        <row r="7">
          <cell r="G7">
            <v>4257.1499999999996</v>
          </cell>
          <cell r="H7">
            <v>3985.98</v>
          </cell>
          <cell r="I7">
            <v>205.28</v>
          </cell>
          <cell r="J7">
            <v>65.89</v>
          </cell>
        </row>
      </sheetData>
      <sheetData sheetId="17">
        <row r="7">
          <cell r="G7">
            <v>457.7</v>
          </cell>
          <cell r="H7">
            <v>421</v>
          </cell>
          <cell r="I7">
            <v>36.700000000000003</v>
          </cell>
          <cell r="J7">
            <v>0</v>
          </cell>
        </row>
      </sheetData>
      <sheetData sheetId="18">
        <row r="7">
          <cell r="G7">
            <v>2777.28</v>
          </cell>
          <cell r="H7">
            <v>2627.13</v>
          </cell>
          <cell r="I7">
            <v>77.990000000000094</v>
          </cell>
          <cell r="J7">
            <v>72.16</v>
          </cell>
        </row>
      </sheetData>
      <sheetData sheetId="19">
        <row r="7">
          <cell r="G7">
            <v>5644.55</v>
          </cell>
          <cell r="H7">
            <v>5262.59</v>
          </cell>
          <cell r="I7">
            <v>271.56</v>
          </cell>
          <cell r="J7">
            <v>110.4</v>
          </cell>
        </row>
      </sheetData>
      <sheetData sheetId="20">
        <row r="7">
          <cell r="G7">
            <v>399.99</v>
          </cell>
          <cell r="H7">
            <v>399.99</v>
          </cell>
          <cell r="I7">
            <v>0</v>
          </cell>
          <cell r="J7">
            <v>0</v>
          </cell>
        </row>
      </sheetData>
      <sheetData sheetId="21">
        <row r="7">
          <cell r="G7">
            <v>408.15</v>
          </cell>
          <cell r="H7">
            <v>388.61</v>
          </cell>
          <cell r="I7">
            <v>18.98</v>
          </cell>
          <cell r="J7">
            <v>0.56000000000000205</v>
          </cell>
        </row>
      </sheetData>
      <sheetData sheetId="22">
        <row r="7">
          <cell r="G7">
            <v>2531</v>
          </cell>
          <cell r="H7">
            <v>2449.66</v>
          </cell>
          <cell r="I7">
            <v>73.16</v>
          </cell>
          <cell r="J7">
            <v>8.1799999999999802</v>
          </cell>
        </row>
      </sheetData>
      <sheetData sheetId="23">
        <row r="7">
          <cell r="G7">
            <v>528.76</v>
          </cell>
          <cell r="H7">
            <v>477.92</v>
          </cell>
          <cell r="I7">
            <v>18.55</v>
          </cell>
          <cell r="J7">
            <v>32.29</v>
          </cell>
        </row>
      </sheetData>
      <sheetData sheetId="24">
        <row r="7">
          <cell r="G7">
            <v>1229.44</v>
          </cell>
          <cell r="H7">
            <v>1125.54</v>
          </cell>
          <cell r="I7">
            <v>54.79</v>
          </cell>
          <cell r="J7">
            <v>49.11</v>
          </cell>
        </row>
      </sheetData>
      <sheetData sheetId="25">
        <row r="5">
          <cell r="F5">
            <v>255</v>
          </cell>
        </row>
        <row r="7">
          <cell r="H7">
            <v>175</v>
          </cell>
          <cell r="I7">
            <v>70</v>
          </cell>
          <cell r="J7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3423-F1E4-4E7C-A4A9-21EE1396AB6D}">
  <sheetPr>
    <tabColor rgb="FFFFD966"/>
  </sheetPr>
  <dimension ref="A1:J24"/>
  <sheetViews>
    <sheetView zoomScale="110" zoomScaleNormal="110" workbookViewId="0">
      <selection activeCell="D19" sqref="D19"/>
    </sheetView>
  </sheetViews>
  <sheetFormatPr defaultColWidth="8.88671875" defaultRowHeight="13.8" x14ac:dyDescent="0.3"/>
  <cols>
    <col min="1" max="1" width="5.5546875" style="4" customWidth="1"/>
    <col min="2" max="2" width="8.88671875" style="4"/>
    <col min="3" max="3" width="10.44140625" style="4" customWidth="1"/>
    <col min="4" max="5" width="8.88671875" style="4"/>
    <col min="6" max="6" width="14.88671875" style="4" customWidth="1"/>
    <col min="7" max="9" width="10.88671875" style="4" customWidth="1"/>
    <col min="10" max="10" width="10.109375" style="4" customWidth="1"/>
  </cols>
  <sheetData>
    <row r="1" spans="1:10" x14ac:dyDescent="0.3">
      <c r="A1" s="5"/>
      <c r="B1" s="6"/>
      <c r="C1" s="7" t="s">
        <v>0</v>
      </c>
      <c r="D1" s="8"/>
      <c r="E1" s="9"/>
      <c r="F1" s="10"/>
      <c r="G1" s="11"/>
      <c r="H1" s="12"/>
      <c r="I1" s="12"/>
      <c r="J1" s="12"/>
    </row>
    <row r="2" spans="1:10" x14ac:dyDescent="0.3">
      <c r="A2" s="5"/>
      <c r="B2" s="6"/>
      <c r="C2" s="13" t="s">
        <v>1</v>
      </c>
      <c r="D2" s="14" t="s">
        <v>2</v>
      </c>
      <c r="E2" s="9" t="s">
        <v>3</v>
      </c>
      <c r="F2" s="10">
        <f>+G9</f>
        <v>23195.52</v>
      </c>
      <c r="G2" s="11">
        <f>+F2/$F$5</f>
        <v>0.92276552136773893</v>
      </c>
      <c r="H2" s="12"/>
      <c r="I2" s="12"/>
      <c r="J2" s="12"/>
    </row>
    <row r="3" spans="1:10" x14ac:dyDescent="0.3">
      <c r="A3" s="15"/>
      <c r="B3" s="16"/>
      <c r="C3" s="13" t="s">
        <v>1</v>
      </c>
      <c r="D3" s="17" t="s">
        <v>4</v>
      </c>
      <c r="E3" s="18" t="s">
        <v>3</v>
      </c>
      <c r="F3" s="10">
        <f>+H9</f>
        <v>1136.7</v>
      </c>
      <c r="G3" s="19">
        <f>+F3/$F$5</f>
        <v>4.5220265298588212E-2</v>
      </c>
      <c r="H3" s="20"/>
      <c r="I3" s="20"/>
      <c r="J3" s="20"/>
    </row>
    <row r="4" spans="1:10" x14ac:dyDescent="0.3">
      <c r="A4" s="15"/>
      <c r="B4" s="16"/>
      <c r="C4" s="13" t="s">
        <v>1</v>
      </c>
      <c r="D4" s="17" t="s">
        <v>5</v>
      </c>
      <c r="E4" s="18" t="s">
        <v>3</v>
      </c>
      <c r="F4" s="10">
        <f>+I9</f>
        <v>804.73999999999978</v>
      </c>
      <c r="G4" s="19">
        <f>+F4/$F$5</f>
        <v>3.2014213333672797E-2</v>
      </c>
      <c r="H4" s="20"/>
      <c r="I4" s="20"/>
      <c r="J4" s="20"/>
    </row>
    <row r="5" spans="1:10" x14ac:dyDescent="0.3">
      <c r="A5" s="15"/>
      <c r="B5" s="16"/>
      <c r="C5" s="18" t="s">
        <v>6</v>
      </c>
      <c r="D5" s="21"/>
      <c r="E5" s="18"/>
      <c r="F5" s="22">
        <f>+F9</f>
        <v>25136.960000000003</v>
      </c>
      <c r="G5" s="23">
        <f>+SUM(G2:G4)</f>
        <v>1</v>
      </c>
      <c r="H5" s="20"/>
      <c r="I5" s="20"/>
      <c r="J5" s="20"/>
    </row>
    <row r="6" spans="1:10" ht="4.5" customHeight="1" x14ac:dyDescent="0.3">
      <c r="A6" s="24"/>
      <c r="B6" s="25"/>
      <c r="C6" s="26"/>
      <c r="D6" s="27"/>
      <c r="E6" s="26"/>
      <c r="F6" s="28"/>
      <c r="G6" s="29"/>
      <c r="H6" s="30"/>
      <c r="I6" s="30"/>
      <c r="J6" s="30"/>
    </row>
    <row r="7" spans="1:10" ht="21.75" customHeight="1" x14ac:dyDescent="0.25">
      <c r="A7" s="3" t="s">
        <v>7</v>
      </c>
      <c r="B7" s="82" t="s">
        <v>8</v>
      </c>
      <c r="C7" s="82"/>
      <c r="D7" s="82"/>
      <c r="E7" s="82"/>
      <c r="F7" s="3" t="s">
        <v>9</v>
      </c>
      <c r="G7" s="83" t="s">
        <v>10</v>
      </c>
      <c r="H7" s="83"/>
      <c r="I7" s="83"/>
      <c r="J7" s="3" t="s">
        <v>11</v>
      </c>
    </row>
    <row r="8" spans="1:10" ht="9.75" customHeight="1" x14ac:dyDescent="0.25">
      <c r="A8" s="31" t="s">
        <v>12</v>
      </c>
      <c r="B8" s="31" t="s">
        <v>13</v>
      </c>
      <c r="C8" s="31" t="s">
        <v>14</v>
      </c>
      <c r="D8" s="31" t="s">
        <v>15</v>
      </c>
      <c r="E8" s="31" t="s">
        <v>16</v>
      </c>
      <c r="F8" s="31" t="s">
        <v>17</v>
      </c>
      <c r="G8" s="32" t="s">
        <v>2</v>
      </c>
      <c r="H8" s="32" t="s">
        <v>4</v>
      </c>
      <c r="I8" s="32" t="s">
        <v>5</v>
      </c>
      <c r="J8" s="31" t="s">
        <v>18</v>
      </c>
    </row>
    <row r="9" spans="1:10" x14ac:dyDescent="0.3">
      <c r="A9" s="33"/>
      <c r="B9" s="34"/>
      <c r="C9" s="35"/>
      <c r="D9" s="36"/>
      <c r="E9" s="37"/>
      <c r="F9" s="38">
        <f>+SUM(F10:F99)</f>
        <v>25136.960000000003</v>
      </c>
      <c r="G9" s="38">
        <f>+SUM(G10:G99)</f>
        <v>23195.52</v>
      </c>
      <c r="H9" s="38">
        <f>+SUM(H10:H99)</f>
        <v>1136.7</v>
      </c>
      <c r="I9" s="38">
        <f>+SUM(I10:I99)</f>
        <v>804.73999999999978</v>
      </c>
      <c r="J9" s="38"/>
    </row>
    <row r="10" spans="1:10" x14ac:dyDescent="0.3">
      <c r="A10" s="39">
        <v>1</v>
      </c>
      <c r="B10" s="40" t="s">
        <v>19</v>
      </c>
      <c r="C10" s="40"/>
      <c r="D10" s="40"/>
      <c r="E10" s="40"/>
      <c r="F10" s="41">
        <f>+'[1]1 Bugis'!G7</f>
        <v>740.6</v>
      </c>
      <c r="G10" s="41">
        <f>+'[1]1 Bugis'!H7</f>
        <v>694.03</v>
      </c>
      <c r="H10" s="41">
        <f>+'[1]1 Bugis'!I7</f>
        <v>16.36</v>
      </c>
      <c r="I10" s="41">
        <f>+'[1]1 Bugis'!J7</f>
        <v>30.21</v>
      </c>
      <c r="J10" s="40"/>
    </row>
    <row r="11" spans="1:10" x14ac:dyDescent="0.3">
      <c r="A11" s="39">
        <v>2</v>
      </c>
      <c r="B11" s="40" t="s">
        <v>20</v>
      </c>
      <c r="C11" s="40"/>
      <c r="D11" s="40"/>
      <c r="E11" s="40"/>
      <c r="F11" s="41">
        <f>+'[1]2 Arken'!G7</f>
        <v>1156.82</v>
      </c>
      <c r="G11" s="41">
        <f>+'[1]2 Arken'!H7</f>
        <v>1093</v>
      </c>
      <c r="H11" s="41">
        <f>+'[1]2 Arken'!I7</f>
        <v>13.09</v>
      </c>
      <c r="I11" s="41">
        <f>+'[1]2 Arken'!J7</f>
        <v>50.73</v>
      </c>
      <c r="J11" s="40"/>
    </row>
    <row r="12" spans="1:10" x14ac:dyDescent="0.3">
      <c r="A12" s="39">
        <v>3</v>
      </c>
      <c r="B12" s="40" t="s">
        <v>21</v>
      </c>
      <c r="C12" s="40"/>
      <c r="D12" s="40"/>
      <c r="E12" s="40"/>
      <c r="F12" s="41">
        <f>+'[1]3 Banjar'!G7</f>
        <v>230</v>
      </c>
      <c r="G12" s="41">
        <f>+'[1]3 Banjar'!H7</f>
        <v>30</v>
      </c>
      <c r="H12" s="41">
        <f>+'[1]3 Banjar'!I7</f>
        <v>100</v>
      </c>
      <c r="I12" s="41">
        <f>+'[1]3 Banjar'!J7</f>
        <v>100</v>
      </c>
      <c r="J12" s="40"/>
    </row>
    <row r="13" spans="1:10" x14ac:dyDescent="0.3">
      <c r="A13" s="39">
        <v>4</v>
      </c>
      <c r="B13" s="40" t="s">
        <v>22</v>
      </c>
      <c r="C13" s="40"/>
      <c r="D13" s="40"/>
      <c r="E13" s="40"/>
      <c r="F13" s="41">
        <f>+'[1]4 Dalam'!G7</f>
        <v>4200.5200000000004</v>
      </c>
      <c r="G13" s="41">
        <f>+'[1]4 Dalam'!H7</f>
        <v>4020.07</v>
      </c>
      <c r="H13" s="41">
        <f>+'[1]4 Dalam'!I7</f>
        <v>102.24</v>
      </c>
      <c r="I13" s="41">
        <f>+'[1]4 Dalam'!J7</f>
        <v>78.209999999999994</v>
      </c>
      <c r="J13" s="40"/>
    </row>
    <row r="14" spans="1:10" x14ac:dyDescent="0.3">
      <c r="A14" s="39">
        <v>5</v>
      </c>
      <c r="B14" s="40" t="s">
        <v>23</v>
      </c>
      <c r="C14" s="40"/>
      <c r="D14" s="40"/>
      <c r="E14" s="40"/>
      <c r="F14" s="41">
        <f>+'[1]5 drainase_Kertasari'!G7</f>
        <v>320</v>
      </c>
      <c r="G14" s="41">
        <f>+'[1]5 drainase_Kertasari'!H7</f>
        <v>45</v>
      </c>
      <c r="H14" s="41">
        <f>+'[1]5 drainase_Kertasari'!I7</f>
        <v>78</v>
      </c>
      <c r="I14" s="41">
        <f>+'[1]5 drainase_Kertasari'!J7</f>
        <v>197</v>
      </c>
      <c r="J14" s="40"/>
    </row>
    <row r="15" spans="1:10" x14ac:dyDescent="0.3">
      <c r="A15" s="39">
        <v>6</v>
      </c>
      <c r="B15" s="40" t="s">
        <v>24</v>
      </c>
      <c r="C15" s="40"/>
      <c r="D15" s="40"/>
      <c r="E15" s="40"/>
      <c r="F15" s="41">
        <f>+'[1]6 Kuang'!G7</f>
        <v>4257.1499999999996</v>
      </c>
      <c r="G15" s="41">
        <f>+'[1]6 Kuang'!H7</f>
        <v>3985.98</v>
      </c>
      <c r="H15" s="41">
        <f>+'[1]6 Kuang'!I7</f>
        <v>205.28</v>
      </c>
      <c r="I15" s="41">
        <f>+'[1]6 Kuang'!J7</f>
        <v>65.89</v>
      </c>
      <c r="J15" s="40"/>
    </row>
    <row r="16" spans="1:10" x14ac:dyDescent="0.3">
      <c r="A16" s="39">
        <v>7</v>
      </c>
      <c r="B16" s="40" t="s">
        <v>25</v>
      </c>
      <c r="C16" s="40"/>
      <c r="D16" s="40"/>
      <c r="E16" s="40"/>
      <c r="F16" s="41">
        <f>+'[1]7 Labuhan Lalar'!G7</f>
        <v>457.7</v>
      </c>
      <c r="G16" s="41">
        <f>+'[1]7 Labuhan Lalar'!H7</f>
        <v>421</v>
      </c>
      <c r="H16" s="41">
        <f>+'[1]7 Labuhan Lalar'!I7</f>
        <v>36.700000000000003</v>
      </c>
      <c r="I16" s="41">
        <f>+'[1]7 Labuhan Lalar'!J7</f>
        <v>0</v>
      </c>
      <c r="J16" s="40"/>
    </row>
    <row r="17" spans="1:10" x14ac:dyDescent="0.3">
      <c r="A17" s="39">
        <v>8</v>
      </c>
      <c r="B17" s="40" t="s">
        <v>26</v>
      </c>
      <c r="C17" s="40"/>
      <c r="D17" s="40"/>
      <c r="E17" s="40"/>
      <c r="F17" s="41">
        <f>+'[1]8 Lalar Liang'!G7</f>
        <v>2777.28</v>
      </c>
      <c r="G17" s="41">
        <f>+'[1]8 Lalar Liang'!H7</f>
        <v>2627.13</v>
      </c>
      <c r="H17" s="41">
        <f>+'[1]8 Lalar Liang'!I7</f>
        <v>77.990000000000094</v>
      </c>
      <c r="I17" s="41">
        <f>+'[1]8 Lalar Liang'!J7</f>
        <v>72.16</v>
      </c>
      <c r="J17" s="40"/>
    </row>
    <row r="18" spans="1:10" x14ac:dyDescent="0.3">
      <c r="A18" s="39">
        <v>9</v>
      </c>
      <c r="B18" s="40" t="s">
        <v>27</v>
      </c>
      <c r="C18" s="40"/>
      <c r="D18" s="40"/>
      <c r="E18" s="40"/>
      <c r="F18" s="41">
        <f>+'[1]9 Menala'!G7</f>
        <v>5644.55</v>
      </c>
      <c r="G18" s="41">
        <f>+'[1]9 Menala'!H7</f>
        <v>5262.59</v>
      </c>
      <c r="H18" s="41">
        <f>+'[1]9 Menala'!I7</f>
        <v>271.56</v>
      </c>
      <c r="I18" s="41">
        <f>+'[1]9 Menala'!J7</f>
        <v>110.4</v>
      </c>
      <c r="J18" s="40"/>
    </row>
    <row r="19" spans="1:10" x14ac:dyDescent="0.3">
      <c r="A19" s="39">
        <v>10</v>
      </c>
      <c r="B19" s="40" t="s">
        <v>28</v>
      </c>
      <c r="C19" s="40"/>
      <c r="D19" s="40"/>
      <c r="E19" s="40"/>
      <c r="F19" s="41">
        <f>+'[1]10 drainase Sampir'!G7</f>
        <v>399.99</v>
      </c>
      <c r="G19" s="41">
        <f>+'[1]10 drainase Sampir'!H7</f>
        <v>399.99</v>
      </c>
      <c r="H19" s="41">
        <f>+'[1]10 drainase Sampir'!I7</f>
        <v>0</v>
      </c>
      <c r="I19" s="41">
        <f>+'[1]10 drainase Sampir'!J7</f>
        <v>0</v>
      </c>
      <c r="J19" s="40"/>
    </row>
    <row r="20" spans="1:10" x14ac:dyDescent="0.3">
      <c r="A20" s="39">
        <v>11</v>
      </c>
      <c r="B20" s="40" t="s">
        <v>29</v>
      </c>
      <c r="C20" s="40"/>
      <c r="D20" s="40"/>
      <c r="E20" s="40"/>
      <c r="F20" s="41">
        <f>+'[1]11 Seloto'!G7</f>
        <v>408.15</v>
      </c>
      <c r="G20" s="41">
        <f>+'[1]11 Seloto'!H7</f>
        <v>388.61</v>
      </c>
      <c r="H20" s="41">
        <f>+'[1]11 Seloto'!I7</f>
        <v>18.98</v>
      </c>
      <c r="I20" s="41">
        <f>+'[1]11 Seloto'!J7</f>
        <v>0.56000000000000205</v>
      </c>
      <c r="J20" s="40"/>
    </row>
    <row r="21" spans="1:10" x14ac:dyDescent="0.3">
      <c r="A21" s="39">
        <v>12</v>
      </c>
      <c r="B21" s="40" t="s">
        <v>30</v>
      </c>
      <c r="C21" s="40"/>
      <c r="D21" s="40"/>
      <c r="E21" s="40"/>
      <c r="F21" s="41">
        <f>+'[1]11 Sermong'!G7</f>
        <v>2531</v>
      </c>
      <c r="G21" s="41">
        <f>+'[1]11 Sermong'!H7</f>
        <v>2449.66</v>
      </c>
      <c r="H21" s="41">
        <f>+'[1]11 Sermong'!I7</f>
        <v>73.16</v>
      </c>
      <c r="I21" s="41">
        <f>+'[1]11 Sermong'!J7</f>
        <v>8.1799999999999802</v>
      </c>
      <c r="J21" s="40"/>
    </row>
    <row r="22" spans="1:10" x14ac:dyDescent="0.3">
      <c r="A22" s="39">
        <v>13</v>
      </c>
      <c r="B22" s="40" t="s">
        <v>31</v>
      </c>
      <c r="C22" s="40"/>
      <c r="D22" s="40"/>
      <c r="E22" s="40"/>
      <c r="F22" s="41">
        <f>'[1]14 Tamekan_'!F5</f>
        <v>255</v>
      </c>
      <c r="G22" s="41">
        <f>'[1]14 Tamekan_'!H7</f>
        <v>175</v>
      </c>
      <c r="H22" s="41">
        <f>'[1]14 Tamekan_'!I7</f>
        <v>70</v>
      </c>
      <c r="I22" s="41">
        <f>'[1]14 Tamekan_'!J7</f>
        <v>10</v>
      </c>
      <c r="J22" s="40"/>
    </row>
    <row r="23" spans="1:10" x14ac:dyDescent="0.3">
      <c r="A23" s="39">
        <v>14</v>
      </c>
      <c r="B23" s="40" t="s">
        <v>32</v>
      </c>
      <c r="C23" s="40"/>
      <c r="D23" s="40"/>
      <c r="E23" s="40"/>
      <c r="F23" s="41">
        <f>+'[1]12 TelagaBertong'!G7</f>
        <v>528.76</v>
      </c>
      <c r="G23" s="41">
        <f>+'[1]12 TelagaBertong'!H7</f>
        <v>477.92</v>
      </c>
      <c r="H23" s="41">
        <f>+'[1]12 TelagaBertong'!I7</f>
        <v>18.55</v>
      </c>
      <c r="I23" s="41">
        <f>+'[1]12 TelagaBertong'!J7</f>
        <v>32.29</v>
      </c>
      <c r="J23" s="40"/>
    </row>
    <row r="24" spans="1:10" x14ac:dyDescent="0.3">
      <c r="A24" s="39">
        <v>15</v>
      </c>
      <c r="B24" s="40" t="s">
        <v>33</v>
      </c>
      <c r="C24" s="40"/>
      <c r="D24" s="40"/>
      <c r="E24" s="40"/>
      <c r="F24" s="41">
        <f>+'[1]13 BatuPutih'!G7</f>
        <v>1229.44</v>
      </c>
      <c r="G24" s="41">
        <f>+'[1]13 BatuPutih'!H7</f>
        <v>1125.54</v>
      </c>
      <c r="H24" s="41">
        <f>+'[1]13 BatuPutih'!I7</f>
        <v>54.79</v>
      </c>
      <c r="I24" s="41">
        <f>+'[1]13 BatuPutih'!J7</f>
        <v>49.11</v>
      </c>
      <c r="J24" s="40"/>
    </row>
  </sheetData>
  <mergeCells count="2">
    <mergeCell ref="B7:E7"/>
    <mergeCell ref="G7:I7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zoomScaleNormal="100" workbookViewId="0">
      <selection activeCell="F23" sqref="F23"/>
    </sheetView>
  </sheetViews>
  <sheetFormatPr defaultColWidth="8.5546875" defaultRowHeight="13.2" x14ac:dyDescent="0.25"/>
  <cols>
    <col min="1" max="1" width="5.109375" customWidth="1"/>
    <col min="2" max="2" width="21.5546875" customWidth="1"/>
    <col min="3" max="3" width="27.44140625" customWidth="1"/>
    <col min="4" max="5" width="11.109375" customWidth="1"/>
    <col min="6" max="6" width="11.88671875" customWidth="1"/>
    <col min="7" max="7" width="15.5546875" customWidth="1"/>
    <col min="8" max="8" width="9.5546875" customWidth="1"/>
    <col min="9" max="9" width="16.21875" customWidth="1"/>
    <col min="10" max="10" width="12.6640625" customWidth="1"/>
    <col min="11" max="11" width="17.109375" customWidth="1"/>
    <col min="12" max="12" width="12.5546875" customWidth="1"/>
    <col min="13" max="13" width="15" customWidth="1"/>
    <col min="14" max="14" width="13" customWidth="1"/>
    <col min="15" max="15" width="11.77734375" customWidth="1"/>
    <col min="16" max="1027" width="15" customWidth="1"/>
  </cols>
  <sheetData>
    <row r="1" spans="1:15" ht="17.399999999999999" x14ac:dyDescent="0.2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5" ht="17.399999999999999" x14ac:dyDescent="0.25">
      <c r="A2" s="88" t="s">
        <v>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5" ht="17.399999999999999" x14ac:dyDescent="0.25">
      <c r="A3" s="89" t="s">
        <v>36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6" spans="1:15" x14ac:dyDescent="0.25">
      <c r="B6" s="42" t="s">
        <v>37</v>
      </c>
      <c r="C6" s="43">
        <f>H16/100</f>
        <v>0.73084053432693841</v>
      </c>
    </row>
    <row r="7" spans="1:15" x14ac:dyDescent="0.25">
      <c r="B7" s="42" t="s">
        <v>38</v>
      </c>
      <c r="C7" s="43">
        <f>J16/100</f>
        <v>0.25605790672933809</v>
      </c>
    </row>
    <row r="8" spans="1:15" x14ac:dyDescent="0.25">
      <c r="B8" s="42" t="s">
        <v>39</v>
      </c>
      <c r="C8" s="43">
        <f>L16/100</f>
        <v>1.3101558943723564E-2</v>
      </c>
    </row>
    <row r="10" spans="1:15" ht="26.1" customHeight="1" x14ac:dyDescent="0.25">
      <c r="A10" s="90" t="s">
        <v>40</v>
      </c>
      <c r="B10" s="90" t="s">
        <v>41</v>
      </c>
      <c r="C10" s="90" t="s">
        <v>42</v>
      </c>
      <c r="D10" s="90" t="s">
        <v>43</v>
      </c>
      <c r="E10" s="90" t="s">
        <v>44</v>
      </c>
      <c r="F10" s="90" t="s">
        <v>45</v>
      </c>
      <c r="G10" s="85" t="s">
        <v>10</v>
      </c>
      <c r="H10" s="86"/>
      <c r="I10" s="86"/>
      <c r="J10" s="86"/>
      <c r="K10" s="86"/>
      <c r="L10" s="87"/>
    </row>
    <row r="11" spans="1:15" ht="13.8" x14ac:dyDescent="0.25">
      <c r="A11" s="90"/>
      <c r="B11" s="90"/>
      <c r="C11" s="90"/>
      <c r="D11" s="90"/>
      <c r="E11" s="90"/>
      <c r="F11" s="90"/>
      <c r="G11" s="2" t="s">
        <v>572</v>
      </c>
      <c r="H11" s="44" t="s">
        <v>46</v>
      </c>
      <c r="I11" s="2" t="s">
        <v>572</v>
      </c>
      <c r="J11" s="44" t="s">
        <v>47</v>
      </c>
      <c r="K11" s="2" t="s">
        <v>572</v>
      </c>
      <c r="L11" s="44" t="s">
        <v>48</v>
      </c>
    </row>
    <row r="12" spans="1:15" ht="13.8" x14ac:dyDescent="0.25">
      <c r="A12" s="44">
        <v>1</v>
      </c>
      <c r="B12" s="44" t="s">
        <v>49</v>
      </c>
      <c r="C12" s="44" t="s">
        <v>50</v>
      </c>
      <c r="D12" s="44">
        <v>7821.8599999999979</v>
      </c>
      <c r="E12" s="45">
        <f>Data_Drainase_Goa_Jereweh!E71</f>
        <v>30</v>
      </c>
      <c r="F12" s="45">
        <f>Data_Drainase_Goa_Jereweh!F71</f>
        <v>40</v>
      </c>
      <c r="G12" s="45">
        <f>(H12*D12)/100</f>
        <v>5638.6408411764687</v>
      </c>
      <c r="H12" s="45">
        <v>72.088235294117652</v>
      </c>
      <c r="I12" s="45">
        <f>J12*D12/100</f>
        <v>1884.1480411764703</v>
      </c>
      <c r="J12" s="45">
        <v>24.088235294117649</v>
      </c>
      <c r="K12" s="45">
        <f>L12*D12/100</f>
        <v>299.07111764705877</v>
      </c>
      <c r="L12" s="45">
        <v>3.8235294117647061</v>
      </c>
      <c r="M12" s="50"/>
      <c r="N12" s="50"/>
      <c r="O12" s="50"/>
    </row>
    <row r="13" spans="1:15" ht="13.8" x14ac:dyDescent="0.25">
      <c r="A13" s="44">
        <v>2</v>
      </c>
      <c r="B13" s="44" t="s">
        <v>51</v>
      </c>
      <c r="C13" s="44" t="s">
        <v>50</v>
      </c>
      <c r="D13" s="44">
        <v>3037.3499999999995</v>
      </c>
      <c r="E13" s="45">
        <f>Data_Drainase_Dasan_Jereweh!E31</f>
        <v>30</v>
      </c>
      <c r="F13" s="45">
        <f>Data_Drainase_Dasan_Jereweh!F31</f>
        <v>38.214285714285715</v>
      </c>
      <c r="G13" s="45">
        <f t="shared" ref="G13:G15" si="0">H13*D13/100</f>
        <v>2286.6906428571428</v>
      </c>
      <c r="H13" s="45">
        <v>75.285714285714292</v>
      </c>
      <c r="I13" s="45">
        <f t="shared" ref="I13:I15" si="1">J13*D13/100</f>
        <v>739.8116785714285</v>
      </c>
      <c r="J13" s="45">
        <v>24.357142857142858</v>
      </c>
      <c r="K13" s="45">
        <f t="shared" ref="K13:K15" si="2">L13*D13/100</f>
        <v>10.847678571428569</v>
      </c>
      <c r="L13" s="45">
        <v>0.35714285714285715</v>
      </c>
      <c r="O13" s="50"/>
    </row>
    <row r="14" spans="1:15" ht="13.8" x14ac:dyDescent="0.25">
      <c r="A14" s="44">
        <v>3</v>
      </c>
      <c r="B14" s="44" t="s">
        <v>52</v>
      </c>
      <c r="C14" s="44" t="s">
        <v>50</v>
      </c>
      <c r="D14" s="44">
        <v>8936.0499999999975</v>
      </c>
      <c r="E14" s="45">
        <f>Data_Drainase_Beru_Jereweh!E65</f>
        <v>28</v>
      </c>
      <c r="F14" s="45">
        <f>Data_Drainase_Beru_Jereweh!F65</f>
        <v>32.693548387096776</v>
      </c>
      <c r="G14" s="45">
        <f t="shared" si="0"/>
        <v>6567.9967499999984</v>
      </c>
      <c r="H14" s="45">
        <v>73.5</v>
      </c>
      <c r="I14" s="45">
        <f t="shared" si="1"/>
        <v>2300.3122258064509</v>
      </c>
      <c r="J14" s="45">
        <v>25.741935483870968</v>
      </c>
      <c r="K14" s="45">
        <f t="shared" si="2"/>
        <v>67.74102419354837</v>
      </c>
      <c r="L14" s="45">
        <v>0.75806451612903225</v>
      </c>
      <c r="O14" s="50"/>
    </row>
    <row r="15" spans="1:15" ht="13.8" x14ac:dyDescent="0.25">
      <c r="A15" s="44">
        <v>4</v>
      </c>
      <c r="B15" s="44" t="s">
        <v>53</v>
      </c>
      <c r="C15" s="44" t="s">
        <v>50</v>
      </c>
      <c r="D15" s="44">
        <v>9517.3799999999974</v>
      </c>
      <c r="E15" s="45">
        <f>Data_Drainase_Belo_Jereweh!E109</f>
        <v>29.528301886792452</v>
      </c>
      <c r="F15" s="45">
        <f>Data_Drainase_Belo_Jereweh!J109</f>
        <v>71.462264150943398</v>
      </c>
      <c r="G15" s="45">
        <f t="shared" si="0"/>
        <v>6801.3352358490547</v>
      </c>
      <c r="H15" s="45">
        <v>71.462264150943398</v>
      </c>
      <c r="I15" s="45">
        <f t="shared" si="1"/>
        <v>2687.3130509433954</v>
      </c>
      <c r="J15" s="45">
        <v>28.235849056603772</v>
      </c>
      <c r="K15" s="45">
        <f t="shared" si="2"/>
        <v>28.731713207547159</v>
      </c>
      <c r="L15" s="45">
        <v>0.30188679245283018</v>
      </c>
      <c r="O15" s="50"/>
    </row>
    <row r="16" spans="1:15" ht="13.8" x14ac:dyDescent="0.25">
      <c r="A16" s="46"/>
      <c r="B16" s="46"/>
      <c r="C16" s="47" t="s">
        <v>54</v>
      </c>
      <c r="D16" s="84">
        <f>SUM(D12:D15)</f>
        <v>29312.639999999992</v>
      </c>
      <c r="E16" s="84"/>
      <c r="F16" s="84"/>
      <c r="G16" s="1"/>
      <c r="H16" s="48">
        <f>AVERAGE(H12:H15)</f>
        <v>73.084053432693835</v>
      </c>
      <c r="I16" s="48"/>
      <c r="J16" s="48">
        <f>AVERAGE(J12:J15)</f>
        <v>25.605790672933811</v>
      </c>
      <c r="K16" s="48"/>
      <c r="L16" s="49">
        <f>AVERAGE(L12:L15)</f>
        <v>1.3101558943723564</v>
      </c>
    </row>
    <row r="72" ht="17.100000000000001" customHeight="1" x14ac:dyDescent="0.25"/>
    <row r="73" ht="17.100000000000001" customHeight="1" x14ac:dyDescent="0.25"/>
    <row r="74" ht="17.100000000000001" customHeight="1" x14ac:dyDescent="0.25"/>
    <row r="75" ht="17.100000000000001" customHeight="1" x14ac:dyDescent="0.25"/>
    <row r="76" ht="17.100000000000001" customHeight="1" x14ac:dyDescent="0.25"/>
    <row r="77" ht="17.100000000000001" customHeight="1" x14ac:dyDescent="0.25"/>
    <row r="78" ht="17.100000000000001" customHeight="1" x14ac:dyDescent="0.25"/>
    <row r="79" ht="17.100000000000001" customHeight="1" x14ac:dyDescent="0.25"/>
    <row r="80" ht="17.100000000000001" customHeight="1" x14ac:dyDescent="0.25"/>
  </sheetData>
  <mergeCells count="11">
    <mergeCell ref="D16:F16"/>
    <mergeCell ref="G10:L10"/>
    <mergeCell ref="A1:L1"/>
    <mergeCell ref="A2:L2"/>
    <mergeCell ref="A3:L3"/>
    <mergeCell ref="A10:A11"/>
    <mergeCell ref="B10:B11"/>
    <mergeCell ref="C10:C11"/>
    <mergeCell ref="D10:D11"/>
    <mergeCell ref="E10:E11"/>
    <mergeCell ref="F10:F11"/>
  </mergeCells>
  <pageMargins left="0.74791666666666701" right="0.74791666666666701" top="0.98402777777777795" bottom="0.9840277777777779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966"/>
  </sheetPr>
  <dimension ref="A1:K32"/>
  <sheetViews>
    <sheetView tabSelected="1" topLeftCell="A13" zoomScale="110" zoomScaleNormal="110" workbookViewId="0">
      <selection activeCell="K25" sqref="K25"/>
    </sheetView>
  </sheetViews>
  <sheetFormatPr defaultColWidth="8.88671875" defaultRowHeight="13.8" x14ac:dyDescent="0.3"/>
  <cols>
    <col min="1" max="1" width="5.77734375" style="51" customWidth="1"/>
    <col min="2" max="2" width="21.5546875" style="57" customWidth="1"/>
    <col min="3" max="3" width="20.88671875" style="57" customWidth="1"/>
    <col min="4" max="4" width="11.44140625" style="57" customWidth="1"/>
    <col min="5" max="7" width="10" style="57" customWidth="1"/>
    <col min="8" max="8" width="11.5546875" style="57" customWidth="1"/>
    <col min="9" max="9" width="8.88671875" style="57"/>
    <col min="10" max="10" width="9.21875" style="57" bestFit="1" customWidth="1"/>
    <col min="11" max="16384" width="8.88671875" style="57"/>
  </cols>
  <sheetData>
    <row r="1" spans="1:11" x14ac:dyDescent="0.3">
      <c r="A1" s="91" t="s">
        <v>581</v>
      </c>
      <c r="B1" s="91"/>
      <c r="C1" s="91"/>
      <c r="D1" s="91"/>
      <c r="E1" s="91"/>
      <c r="F1" s="91"/>
      <c r="G1" s="91"/>
      <c r="H1" s="91"/>
    </row>
    <row r="2" spans="1:11" x14ac:dyDescent="0.3">
      <c r="B2" s="52"/>
      <c r="C2" s="53"/>
      <c r="D2" s="54"/>
      <c r="E2" s="55"/>
      <c r="F2" s="56"/>
      <c r="G2" s="56"/>
      <c r="H2" s="56"/>
    </row>
    <row r="3" spans="1:11" x14ac:dyDescent="0.3">
      <c r="A3" s="58" t="s">
        <v>580</v>
      </c>
      <c r="C3" s="58">
        <f>+E10+E27</f>
        <v>44490.183469882664</v>
      </c>
      <c r="D3" s="81">
        <f>+C3/$C$6</f>
        <v>0.81708926181060415</v>
      </c>
      <c r="E3" s="59"/>
      <c r="F3" s="59"/>
    </row>
    <row r="4" spans="1:11" x14ac:dyDescent="0.3">
      <c r="A4" s="58" t="s">
        <v>577</v>
      </c>
      <c r="C4" s="58">
        <f>+F10+F27</f>
        <v>8748.2849964977468</v>
      </c>
      <c r="D4" s="81">
        <f>+C4/$C$6</f>
        <v>0.16066757141462468</v>
      </c>
      <c r="E4" s="59"/>
      <c r="F4" s="59"/>
    </row>
    <row r="5" spans="1:11" x14ac:dyDescent="0.3">
      <c r="A5" s="58" t="s">
        <v>578</v>
      </c>
      <c r="C5" s="58">
        <f>+G10+G27</f>
        <v>1211.1315336195826</v>
      </c>
      <c r="D5" s="81">
        <f>+C5/$C$6</f>
        <v>2.2243166774771214E-2</v>
      </c>
      <c r="E5" s="59"/>
      <c r="F5" s="59"/>
    </row>
    <row r="6" spans="1:11" x14ac:dyDescent="0.3">
      <c r="A6" s="58" t="s">
        <v>579</v>
      </c>
      <c r="C6" s="58">
        <f>+D10+D27</f>
        <v>54449.599999999991</v>
      </c>
      <c r="D6" s="81">
        <f>+SUM(D3:D5)</f>
        <v>1</v>
      </c>
      <c r="E6" s="59"/>
      <c r="F6" s="59"/>
    </row>
    <row r="7" spans="1:11" ht="4.5" customHeight="1" x14ac:dyDescent="0.3">
      <c r="B7" s="52"/>
      <c r="C7" s="53"/>
      <c r="D7" s="54"/>
      <c r="E7" s="60"/>
      <c r="F7" s="56"/>
      <c r="G7" s="56"/>
      <c r="H7" s="56"/>
    </row>
    <row r="8" spans="1:11" s="61" customFormat="1" ht="22.2" customHeight="1" x14ac:dyDescent="0.3">
      <c r="A8" s="93" t="s">
        <v>7</v>
      </c>
      <c r="B8" s="92" t="s">
        <v>571</v>
      </c>
      <c r="C8" s="92"/>
      <c r="D8" s="93" t="s">
        <v>9</v>
      </c>
      <c r="E8" s="92" t="s">
        <v>10</v>
      </c>
      <c r="F8" s="92"/>
      <c r="G8" s="92"/>
      <c r="H8" s="93" t="s">
        <v>11</v>
      </c>
    </row>
    <row r="9" spans="1:11" s="61" customFormat="1" ht="22.2" customHeight="1" x14ac:dyDescent="0.3">
      <c r="A9" s="94"/>
      <c r="B9" s="62" t="s">
        <v>570</v>
      </c>
      <c r="C9" s="62" t="s">
        <v>42</v>
      </c>
      <c r="D9" s="94"/>
      <c r="E9" s="62" t="s">
        <v>574</v>
      </c>
      <c r="F9" s="62" t="s">
        <v>575</v>
      </c>
      <c r="G9" s="62" t="s">
        <v>576</v>
      </c>
      <c r="H9" s="94"/>
    </row>
    <row r="10" spans="1:11" s="79" customFormat="1" x14ac:dyDescent="0.3">
      <c r="A10" s="63" t="s">
        <v>568</v>
      </c>
      <c r="B10" s="64" t="s">
        <v>566</v>
      </c>
      <c r="C10" s="65"/>
      <c r="D10" s="66">
        <f>+SUM(D11:D25)</f>
        <v>25136.960000000003</v>
      </c>
      <c r="E10" s="66">
        <f t="shared" ref="E10:G10" si="0">+SUM(E11:E25)</f>
        <v>23195.52</v>
      </c>
      <c r="F10" s="66">
        <f t="shared" si="0"/>
        <v>1136.7</v>
      </c>
      <c r="G10" s="66">
        <f t="shared" si="0"/>
        <v>804.73999999999978</v>
      </c>
      <c r="H10" s="66"/>
      <c r="J10" s="78"/>
      <c r="K10" s="78"/>
    </row>
    <row r="11" spans="1:11" x14ac:dyDescent="0.3">
      <c r="A11" s="67">
        <v>1</v>
      </c>
      <c r="B11" s="68" t="s">
        <v>19</v>
      </c>
      <c r="C11" s="67" t="s">
        <v>573</v>
      </c>
      <c r="D11" s="69">
        <f>+'[1]1 Bugis'!G7</f>
        <v>740.6</v>
      </c>
      <c r="E11" s="69">
        <f>+'[1]1 Bugis'!H7</f>
        <v>694.03</v>
      </c>
      <c r="F11" s="69">
        <f>+'[1]1 Bugis'!I7</f>
        <v>16.36</v>
      </c>
      <c r="G11" s="69">
        <f>+'[1]1 Bugis'!J7</f>
        <v>30.21</v>
      </c>
      <c r="H11" s="68"/>
    </row>
    <row r="12" spans="1:11" x14ac:dyDescent="0.3">
      <c r="A12" s="67">
        <v>2</v>
      </c>
      <c r="B12" s="68" t="s">
        <v>20</v>
      </c>
      <c r="C12" s="67" t="s">
        <v>573</v>
      </c>
      <c r="D12" s="69">
        <f>+'[1]2 Arken'!G7</f>
        <v>1156.82</v>
      </c>
      <c r="E12" s="69">
        <f>+'[1]2 Arken'!H7</f>
        <v>1093</v>
      </c>
      <c r="F12" s="69">
        <f>+'[1]2 Arken'!I7</f>
        <v>13.09</v>
      </c>
      <c r="G12" s="69">
        <f>+'[1]2 Arken'!J7</f>
        <v>50.73</v>
      </c>
      <c r="H12" s="68"/>
    </row>
    <row r="13" spans="1:11" x14ac:dyDescent="0.3">
      <c r="A13" s="67">
        <v>3</v>
      </c>
      <c r="B13" s="68" t="s">
        <v>21</v>
      </c>
      <c r="C13" s="67" t="s">
        <v>573</v>
      </c>
      <c r="D13" s="69">
        <f>+'[1]3 Banjar'!G7</f>
        <v>230</v>
      </c>
      <c r="E13" s="69">
        <f>+'[1]3 Banjar'!H7</f>
        <v>30</v>
      </c>
      <c r="F13" s="69">
        <f>+'[1]3 Banjar'!I7</f>
        <v>100</v>
      </c>
      <c r="G13" s="69">
        <f>+'[1]3 Banjar'!J7</f>
        <v>100</v>
      </c>
      <c r="H13" s="68"/>
    </row>
    <row r="14" spans="1:11" x14ac:dyDescent="0.3">
      <c r="A14" s="67">
        <v>4</v>
      </c>
      <c r="B14" s="68" t="s">
        <v>22</v>
      </c>
      <c r="C14" s="67" t="s">
        <v>573</v>
      </c>
      <c r="D14" s="69">
        <f>+'[1]4 Dalam'!G7</f>
        <v>4200.5200000000004</v>
      </c>
      <c r="E14" s="69">
        <f>+'[1]4 Dalam'!H7</f>
        <v>4020.07</v>
      </c>
      <c r="F14" s="69">
        <f>+'[1]4 Dalam'!I7</f>
        <v>102.24</v>
      </c>
      <c r="G14" s="69">
        <f>+'[1]4 Dalam'!J7</f>
        <v>78.209999999999994</v>
      </c>
      <c r="H14" s="68"/>
    </row>
    <row r="15" spans="1:11" x14ac:dyDescent="0.3">
      <c r="A15" s="67">
        <v>5</v>
      </c>
      <c r="B15" s="68" t="s">
        <v>23</v>
      </c>
      <c r="C15" s="67" t="s">
        <v>573</v>
      </c>
      <c r="D15" s="69">
        <f>+'[1]5 drainase_Kertasari'!G7</f>
        <v>320</v>
      </c>
      <c r="E15" s="69">
        <f>+'[1]5 drainase_Kertasari'!H7</f>
        <v>45</v>
      </c>
      <c r="F15" s="69">
        <f>+'[1]5 drainase_Kertasari'!I7</f>
        <v>78</v>
      </c>
      <c r="G15" s="69">
        <f>+'[1]5 drainase_Kertasari'!J7</f>
        <v>197</v>
      </c>
      <c r="H15" s="68"/>
    </row>
    <row r="16" spans="1:11" x14ac:dyDescent="0.3">
      <c r="A16" s="67">
        <v>6</v>
      </c>
      <c r="B16" s="68" t="s">
        <v>24</v>
      </c>
      <c r="C16" s="67" t="s">
        <v>573</v>
      </c>
      <c r="D16" s="69">
        <f>+'[1]6 Kuang'!G7</f>
        <v>4257.1499999999996</v>
      </c>
      <c r="E16" s="69">
        <f>+'[1]6 Kuang'!H7</f>
        <v>3985.98</v>
      </c>
      <c r="F16" s="69">
        <f>+'[1]6 Kuang'!I7</f>
        <v>205.28</v>
      </c>
      <c r="G16" s="69">
        <f>+'[1]6 Kuang'!J7</f>
        <v>65.89</v>
      </c>
      <c r="H16" s="68"/>
    </row>
    <row r="17" spans="1:11" x14ac:dyDescent="0.3">
      <c r="A17" s="67">
        <v>7</v>
      </c>
      <c r="B17" s="68" t="s">
        <v>25</v>
      </c>
      <c r="C17" s="67" t="s">
        <v>573</v>
      </c>
      <c r="D17" s="69">
        <f>+'[1]7 Labuhan Lalar'!G7</f>
        <v>457.7</v>
      </c>
      <c r="E17" s="69">
        <f>+'[1]7 Labuhan Lalar'!H7</f>
        <v>421</v>
      </c>
      <c r="F17" s="69">
        <f>+'[1]7 Labuhan Lalar'!I7</f>
        <v>36.700000000000003</v>
      </c>
      <c r="G17" s="69">
        <f>+'[1]7 Labuhan Lalar'!J7</f>
        <v>0</v>
      </c>
      <c r="H17" s="68"/>
    </row>
    <row r="18" spans="1:11" x14ac:dyDescent="0.3">
      <c r="A18" s="67">
        <v>8</v>
      </c>
      <c r="B18" s="68" t="s">
        <v>26</v>
      </c>
      <c r="C18" s="67" t="s">
        <v>573</v>
      </c>
      <c r="D18" s="69">
        <f>+'[1]8 Lalar Liang'!G7</f>
        <v>2777.28</v>
      </c>
      <c r="E18" s="69">
        <f>+'[1]8 Lalar Liang'!H7</f>
        <v>2627.13</v>
      </c>
      <c r="F18" s="69">
        <f>+'[1]8 Lalar Liang'!I7</f>
        <v>77.990000000000094</v>
      </c>
      <c r="G18" s="69">
        <f>+'[1]8 Lalar Liang'!J7</f>
        <v>72.16</v>
      </c>
      <c r="H18" s="68"/>
    </row>
    <row r="19" spans="1:11" x14ac:dyDescent="0.3">
      <c r="A19" s="67">
        <v>9</v>
      </c>
      <c r="B19" s="68" t="s">
        <v>27</v>
      </c>
      <c r="C19" s="67" t="s">
        <v>573</v>
      </c>
      <c r="D19" s="69">
        <f>+'[1]9 Menala'!G7</f>
        <v>5644.55</v>
      </c>
      <c r="E19" s="69">
        <f>+'[1]9 Menala'!H7</f>
        <v>5262.59</v>
      </c>
      <c r="F19" s="69">
        <f>+'[1]9 Menala'!I7</f>
        <v>271.56</v>
      </c>
      <c r="G19" s="69">
        <f>+'[1]9 Menala'!J7</f>
        <v>110.4</v>
      </c>
      <c r="H19" s="68"/>
    </row>
    <row r="20" spans="1:11" x14ac:dyDescent="0.3">
      <c r="A20" s="67">
        <v>10</v>
      </c>
      <c r="B20" s="68" t="s">
        <v>28</v>
      </c>
      <c r="C20" s="67" t="s">
        <v>573</v>
      </c>
      <c r="D20" s="69">
        <f>+'[1]10 drainase Sampir'!G7</f>
        <v>399.99</v>
      </c>
      <c r="E20" s="69">
        <f>+'[1]10 drainase Sampir'!H7</f>
        <v>399.99</v>
      </c>
      <c r="F20" s="69">
        <f>+'[1]10 drainase Sampir'!I7</f>
        <v>0</v>
      </c>
      <c r="G20" s="69">
        <f>+'[1]10 drainase Sampir'!J7</f>
        <v>0</v>
      </c>
      <c r="H20" s="68"/>
    </row>
    <row r="21" spans="1:11" x14ac:dyDescent="0.3">
      <c r="A21" s="67">
        <v>11</v>
      </c>
      <c r="B21" s="68" t="s">
        <v>29</v>
      </c>
      <c r="C21" s="67" t="s">
        <v>573</v>
      </c>
      <c r="D21" s="69">
        <f>+'[1]11 Seloto'!G7</f>
        <v>408.15</v>
      </c>
      <c r="E21" s="69">
        <f>+'[1]11 Seloto'!H7</f>
        <v>388.61</v>
      </c>
      <c r="F21" s="69">
        <f>+'[1]11 Seloto'!I7</f>
        <v>18.98</v>
      </c>
      <c r="G21" s="69">
        <f>+'[1]11 Seloto'!J7</f>
        <v>0.56000000000000205</v>
      </c>
      <c r="H21" s="68"/>
    </row>
    <row r="22" spans="1:11" x14ac:dyDescent="0.3">
      <c r="A22" s="67">
        <v>12</v>
      </c>
      <c r="B22" s="68" t="s">
        <v>30</v>
      </c>
      <c r="C22" s="67" t="s">
        <v>573</v>
      </c>
      <c r="D22" s="69">
        <f>+'[1]11 Sermong'!G7</f>
        <v>2531</v>
      </c>
      <c r="E22" s="69">
        <f>+'[1]11 Sermong'!H7</f>
        <v>2449.66</v>
      </c>
      <c r="F22" s="69">
        <f>+'[1]11 Sermong'!I7</f>
        <v>73.16</v>
      </c>
      <c r="G22" s="69">
        <f>+'[1]11 Sermong'!J7</f>
        <v>8.1799999999999802</v>
      </c>
      <c r="H22" s="68"/>
    </row>
    <row r="23" spans="1:11" x14ac:dyDescent="0.3">
      <c r="A23" s="67">
        <v>13</v>
      </c>
      <c r="B23" s="68" t="s">
        <v>31</v>
      </c>
      <c r="C23" s="67" t="s">
        <v>573</v>
      </c>
      <c r="D23" s="69">
        <f>'[1]14 Tamekan_'!F5</f>
        <v>255</v>
      </c>
      <c r="E23" s="69">
        <f>'[1]14 Tamekan_'!H7</f>
        <v>175</v>
      </c>
      <c r="F23" s="69">
        <f>'[1]14 Tamekan_'!I7</f>
        <v>70</v>
      </c>
      <c r="G23" s="69">
        <f>'[1]14 Tamekan_'!J7</f>
        <v>10</v>
      </c>
      <c r="H23" s="68"/>
    </row>
    <row r="24" spans="1:11" x14ac:dyDescent="0.3">
      <c r="A24" s="67">
        <v>14</v>
      </c>
      <c r="B24" s="68" t="s">
        <v>32</v>
      </c>
      <c r="C24" s="67" t="s">
        <v>573</v>
      </c>
      <c r="D24" s="69">
        <f>+'[1]12 TelagaBertong'!G7</f>
        <v>528.76</v>
      </c>
      <c r="E24" s="69">
        <f>+'[1]12 TelagaBertong'!H7</f>
        <v>477.92</v>
      </c>
      <c r="F24" s="69">
        <f>+'[1]12 TelagaBertong'!I7</f>
        <v>18.55</v>
      </c>
      <c r="G24" s="69">
        <f>+'[1]12 TelagaBertong'!J7</f>
        <v>32.29</v>
      </c>
      <c r="H24" s="68"/>
    </row>
    <row r="25" spans="1:11" x14ac:dyDescent="0.3">
      <c r="A25" s="67">
        <v>15</v>
      </c>
      <c r="B25" s="68" t="s">
        <v>33</v>
      </c>
      <c r="C25" s="67" t="s">
        <v>573</v>
      </c>
      <c r="D25" s="69">
        <f>+'[1]13 BatuPutih'!G7</f>
        <v>1229.44</v>
      </c>
      <c r="E25" s="69">
        <f>+'[1]13 BatuPutih'!H7</f>
        <v>1125.54</v>
      </c>
      <c r="F25" s="69">
        <f>+'[1]13 BatuPutih'!I7</f>
        <v>54.79</v>
      </c>
      <c r="G25" s="69">
        <f>+'[1]13 BatuPutih'!J7</f>
        <v>49.11</v>
      </c>
      <c r="H25" s="68"/>
    </row>
    <row r="26" spans="1:11" x14ac:dyDescent="0.3">
      <c r="A26" s="67"/>
      <c r="B26" s="68"/>
      <c r="C26" s="68"/>
      <c r="D26" s="68"/>
      <c r="E26" s="68"/>
      <c r="F26" s="68"/>
      <c r="G26" s="68"/>
      <c r="H26" s="68"/>
    </row>
    <row r="27" spans="1:11" s="73" customFormat="1" x14ac:dyDescent="0.3">
      <c r="A27" s="70" t="s">
        <v>569</v>
      </c>
      <c r="B27" s="71" t="s">
        <v>567</v>
      </c>
      <c r="C27" s="71"/>
      <c r="D27" s="77">
        <f>SUM(D28:D31)</f>
        <v>29312.639999999992</v>
      </c>
      <c r="E27" s="77">
        <f t="shared" ref="E27:G27" si="1">SUM(E28:E31)</f>
        <v>21294.663469882664</v>
      </c>
      <c r="F27" s="77">
        <f t="shared" si="1"/>
        <v>7611.584996497746</v>
      </c>
      <c r="G27" s="77">
        <f t="shared" si="1"/>
        <v>406.39153361958284</v>
      </c>
      <c r="H27" s="71"/>
      <c r="J27" s="80"/>
      <c r="K27" s="80"/>
    </row>
    <row r="28" spans="1:11" s="76" customFormat="1" ht="12" x14ac:dyDescent="0.25">
      <c r="A28" s="74">
        <v>1</v>
      </c>
      <c r="B28" s="75" t="s">
        <v>582</v>
      </c>
      <c r="C28" s="75" t="str">
        <f>'Rekap Jereweh'!C12</f>
        <v>Drainase Tersier-Sekunder</v>
      </c>
      <c r="D28" s="72">
        <f>'Rekap Jereweh'!D12</f>
        <v>7821.8599999999979</v>
      </c>
      <c r="E28" s="72">
        <f>'Rekap Jereweh'!G12</f>
        <v>5638.6408411764687</v>
      </c>
      <c r="F28" s="72">
        <f>'Rekap Jereweh'!I12</f>
        <v>1884.1480411764703</v>
      </c>
      <c r="G28" s="72">
        <f>'Rekap Jereweh'!K12</f>
        <v>299.07111764705877</v>
      </c>
      <c r="H28" s="75"/>
    </row>
    <row r="29" spans="1:11" s="76" customFormat="1" ht="12" x14ac:dyDescent="0.25">
      <c r="A29" s="74">
        <v>2</v>
      </c>
      <c r="B29" s="75" t="s">
        <v>583</v>
      </c>
      <c r="C29" s="75" t="str">
        <f>'Rekap Jereweh'!C13</f>
        <v>Drainase Tersier-Sekunder</v>
      </c>
      <c r="D29" s="72">
        <f>'Rekap Jereweh'!D13</f>
        <v>3037.3499999999995</v>
      </c>
      <c r="E29" s="72">
        <f>'Rekap Jereweh'!G13</f>
        <v>2286.6906428571428</v>
      </c>
      <c r="F29" s="72">
        <f>'Rekap Jereweh'!I13</f>
        <v>739.8116785714285</v>
      </c>
      <c r="G29" s="72">
        <f>'Rekap Jereweh'!K13</f>
        <v>10.847678571428569</v>
      </c>
      <c r="H29" s="75"/>
    </row>
    <row r="30" spans="1:11" s="76" customFormat="1" ht="12" x14ac:dyDescent="0.25">
      <c r="A30" s="74">
        <v>3</v>
      </c>
      <c r="B30" s="75" t="s">
        <v>584</v>
      </c>
      <c r="C30" s="75" t="str">
        <f>'Rekap Jereweh'!C14</f>
        <v>Drainase Tersier-Sekunder</v>
      </c>
      <c r="D30" s="72">
        <f>'Rekap Jereweh'!D14</f>
        <v>8936.0499999999975</v>
      </c>
      <c r="E30" s="72">
        <f>'Rekap Jereweh'!G14</f>
        <v>6567.9967499999984</v>
      </c>
      <c r="F30" s="72">
        <f>'Rekap Jereweh'!I14</f>
        <v>2300.3122258064509</v>
      </c>
      <c r="G30" s="72">
        <f>'Rekap Jereweh'!K14</f>
        <v>67.74102419354837</v>
      </c>
      <c r="H30" s="75"/>
    </row>
    <row r="31" spans="1:11" s="76" customFormat="1" ht="12" x14ac:dyDescent="0.25">
      <c r="A31" s="74">
        <v>4</v>
      </c>
      <c r="B31" s="75" t="s">
        <v>585</v>
      </c>
      <c r="C31" s="75" t="str">
        <f>'Rekap Jereweh'!C15</f>
        <v>Drainase Tersier-Sekunder</v>
      </c>
      <c r="D31" s="72">
        <f>'Rekap Jereweh'!D15</f>
        <v>9517.3799999999974</v>
      </c>
      <c r="E31" s="72">
        <f>'Rekap Jereweh'!G15</f>
        <v>6801.3352358490547</v>
      </c>
      <c r="F31" s="72">
        <f>'Rekap Jereweh'!I15</f>
        <v>2687.3130509433954</v>
      </c>
      <c r="G31" s="72">
        <f>'Rekap Jereweh'!K15</f>
        <v>28.731713207547159</v>
      </c>
      <c r="H31" s="75"/>
    </row>
    <row r="32" spans="1:11" s="76" customFormat="1" ht="12" x14ac:dyDescent="0.25">
      <c r="A32" s="74"/>
      <c r="B32" s="75"/>
      <c r="C32" s="75"/>
      <c r="D32" s="75"/>
      <c r="E32" s="75"/>
      <c r="F32" s="75"/>
      <c r="G32" s="75"/>
      <c r="H32" s="75"/>
    </row>
  </sheetData>
  <mergeCells count="6">
    <mergeCell ref="A1:H1"/>
    <mergeCell ref="B8:C8"/>
    <mergeCell ref="E8:G8"/>
    <mergeCell ref="D8:D9"/>
    <mergeCell ref="H8:H9"/>
    <mergeCell ref="A8:A9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1"/>
  <sheetViews>
    <sheetView topLeftCell="C1" zoomScale="110" zoomScaleNormal="110" workbookViewId="0">
      <selection activeCell="G2" sqref="G2"/>
    </sheetView>
  </sheetViews>
  <sheetFormatPr defaultColWidth="8.5546875" defaultRowHeight="13.2" x14ac:dyDescent="0.25"/>
  <cols>
    <col min="1" max="2" width="15" customWidth="1"/>
    <col min="3" max="3" width="9.109375" customWidth="1"/>
    <col min="4" max="6" width="9" customWidth="1"/>
    <col min="7" max="7" width="10" customWidth="1"/>
    <col min="8" max="8" width="11.44140625" customWidth="1"/>
    <col min="9" max="12" width="10" customWidth="1"/>
    <col min="13" max="1026" width="15" customWidth="1"/>
  </cols>
  <sheetData>
    <row r="1" spans="1:12" x14ac:dyDescent="0.25">
      <c r="A1" t="s">
        <v>55</v>
      </c>
      <c r="B1" t="s">
        <v>56</v>
      </c>
      <c r="C1" t="s">
        <v>10</v>
      </c>
      <c r="D1" t="s">
        <v>57</v>
      </c>
      <c r="E1" t="s">
        <v>44</v>
      </c>
      <c r="F1" t="s">
        <v>58</v>
      </c>
      <c r="G1" s="95" t="s">
        <v>10</v>
      </c>
      <c r="H1" s="95"/>
      <c r="I1" s="95"/>
      <c r="J1" s="95" t="s">
        <v>10</v>
      </c>
      <c r="K1" s="95"/>
      <c r="L1" s="95"/>
    </row>
    <row r="2" spans="1:12" x14ac:dyDescent="0.25">
      <c r="G2" t="s">
        <v>59</v>
      </c>
      <c r="H2" t="s">
        <v>60</v>
      </c>
      <c r="I2" t="s">
        <v>61</v>
      </c>
      <c r="J2" t="s">
        <v>46</v>
      </c>
      <c r="K2" t="s">
        <v>47</v>
      </c>
      <c r="L2" t="s">
        <v>48</v>
      </c>
    </row>
    <row r="3" spans="1:12" x14ac:dyDescent="0.25">
      <c r="A3" t="s">
        <v>62</v>
      </c>
      <c r="B3" t="s">
        <v>63</v>
      </c>
      <c r="C3" t="s">
        <v>4</v>
      </c>
      <c r="D3">
        <v>253.34</v>
      </c>
      <c r="E3">
        <v>30</v>
      </c>
      <c r="F3">
        <v>40</v>
      </c>
      <c r="G3" s="50">
        <f t="shared" ref="G3:G34" si="0">J3%*D3</f>
        <v>192.5384</v>
      </c>
      <c r="H3" s="50">
        <f t="shared" ref="H3:H34" si="1">K3%*D3</f>
        <v>58.2682</v>
      </c>
      <c r="I3" s="50">
        <f t="shared" ref="I3:I34" si="2">L3%*D3</f>
        <v>2.5333999999999999</v>
      </c>
      <c r="J3">
        <v>76</v>
      </c>
      <c r="K3">
        <v>23</v>
      </c>
      <c r="L3">
        <f t="shared" ref="L3:L26" si="3">100-J3-K3</f>
        <v>1</v>
      </c>
    </row>
    <row r="4" spans="1:12" x14ac:dyDescent="0.25">
      <c r="A4" t="s">
        <v>64</v>
      </c>
      <c r="B4" t="s">
        <v>63</v>
      </c>
      <c r="C4" t="s">
        <v>4</v>
      </c>
      <c r="D4">
        <v>245.71</v>
      </c>
      <c r="E4">
        <v>30</v>
      </c>
      <c r="F4">
        <v>40</v>
      </c>
      <c r="G4" s="50">
        <f t="shared" si="0"/>
        <v>184.2825</v>
      </c>
      <c r="H4" s="50">
        <f t="shared" si="1"/>
        <v>61.427500000000002</v>
      </c>
      <c r="I4" s="50">
        <f t="shared" si="2"/>
        <v>0</v>
      </c>
      <c r="J4">
        <v>75</v>
      </c>
      <c r="K4">
        <v>25</v>
      </c>
      <c r="L4">
        <f t="shared" si="3"/>
        <v>0</v>
      </c>
    </row>
    <row r="5" spans="1:12" x14ac:dyDescent="0.25">
      <c r="A5" t="s">
        <v>65</v>
      </c>
      <c r="B5" t="s">
        <v>63</v>
      </c>
      <c r="C5" t="s">
        <v>4</v>
      </c>
      <c r="D5">
        <v>33.54</v>
      </c>
      <c r="E5">
        <v>30</v>
      </c>
      <c r="F5">
        <v>40</v>
      </c>
      <c r="G5" s="50">
        <f t="shared" si="0"/>
        <v>25.155000000000001</v>
      </c>
      <c r="H5" s="50">
        <f t="shared" si="1"/>
        <v>8.3849999999999998</v>
      </c>
      <c r="I5" s="50">
        <f t="shared" si="2"/>
        <v>0</v>
      </c>
      <c r="J5">
        <v>75</v>
      </c>
      <c r="K5">
        <v>25</v>
      </c>
      <c r="L5">
        <f t="shared" si="3"/>
        <v>0</v>
      </c>
    </row>
    <row r="6" spans="1:12" x14ac:dyDescent="0.25">
      <c r="A6" t="s">
        <v>66</v>
      </c>
      <c r="B6" t="s">
        <v>63</v>
      </c>
      <c r="C6" t="s">
        <v>4</v>
      </c>
      <c r="D6">
        <v>34.33</v>
      </c>
      <c r="E6">
        <v>30</v>
      </c>
      <c r="F6">
        <v>40</v>
      </c>
      <c r="G6" s="50">
        <f t="shared" si="0"/>
        <v>25.747499999999999</v>
      </c>
      <c r="H6" s="50">
        <f t="shared" si="1"/>
        <v>8.5824999999999996</v>
      </c>
      <c r="I6" s="50">
        <f t="shared" si="2"/>
        <v>0</v>
      </c>
      <c r="J6">
        <v>75</v>
      </c>
      <c r="K6">
        <v>25</v>
      </c>
      <c r="L6">
        <f t="shared" si="3"/>
        <v>0</v>
      </c>
    </row>
    <row r="7" spans="1:12" x14ac:dyDescent="0.25">
      <c r="A7" t="s">
        <v>67</v>
      </c>
      <c r="B7" t="s">
        <v>63</v>
      </c>
      <c r="C7" t="s">
        <v>4</v>
      </c>
      <c r="D7">
        <v>212.01</v>
      </c>
      <c r="E7">
        <v>30</v>
      </c>
      <c r="F7">
        <v>40</v>
      </c>
      <c r="G7" s="50">
        <f t="shared" si="0"/>
        <v>163.24770000000001</v>
      </c>
      <c r="H7" s="50">
        <f t="shared" si="1"/>
        <v>44.522099999999995</v>
      </c>
      <c r="I7" s="50">
        <f t="shared" si="2"/>
        <v>4.2401999999999997</v>
      </c>
      <c r="J7">
        <v>77</v>
      </c>
      <c r="K7">
        <v>21</v>
      </c>
      <c r="L7">
        <f t="shared" si="3"/>
        <v>2</v>
      </c>
    </row>
    <row r="8" spans="1:12" x14ac:dyDescent="0.25">
      <c r="A8" t="s">
        <v>68</v>
      </c>
      <c r="B8" t="s">
        <v>63</v>
      </c>
      <c r="C8" t="s">
        <v>4</v>
      </c>
      <c r="D8">
        <v>213.67</v>
      </c>
      <c r="E8">
        <v>30</v>
      </c>
      <c r="F8">
        <v>40</v>
      </c>
      <c r="G8" s="50">
        <f t="shared" si="0"/>
        <v>160.2525</v>
      </c>
      <c r="H8" s="50">
        <f t="shared" si="1"/>
        <v>53.417499999999997</v>
      </c>
      <c r="I8" s="50">
        <f t="shared" si="2"/>
        <v>0</v>
      </c>
      <c r="J8">
        <v>75</v>
      </c>
      <c r="K8">
        <v>25</v>
      </c>
      <c r="L8">
        <f t="shared" si="3"/>
        <v>0</v>
      </c>
    </row>
    <row r="9" spans="1:12" x14ac:dyDescent="0.25">
      <c r="A9" t="s">
        <v>69</v>
      </c>
      <c r="B9" t="s">
        <v>63</v>
      </c>
      <c r="C9" t="s">
        <v>4</v>
      </c>
      <c r="D9">
        <v>21.07</v>
      </c>
      <c r="E9">
        <v>30</v>
      </c>
      <c r="F9">
        <v>40</v>
      </c>
      <c r="G9" s="50">
        <f t="shared" si="0"/>
        <v>15.8025</v>
      </c>
      <c r="H9" s="50">
        <f t="shared" si="1"/>
        <v>5.2675000000000001</v>
      </c>
      <c r="I9" s="50">
        <f t="shared" si="2"/>
        <v>0</v>
      </c>
      <c r="J9">
        <v>75</v>
      </c>
      <c r="K9">
        <v>25</v>
      </c>
      <c r="L9">
        <f t="shared" si="3"/>
        <v>0</v>
      </c>
    </row>
    <row r="10" spans="1:12" x14ac:dyDescent="0.25">
      <c r="A10" t="s">
        <v>70</v>
      </c>
      <c r="B10" t="s">
        <v>63</v>
      </c>
      <c r="C10" t="s">
        <v>4</v>
      </c>
      <c r="D10">
        <v>227.26</v>
      </c>
      <c r="E10">
        <v>30</v>
      </c>
      <c r="F10">
        <v>40</v>
      </c>
      <c r="G10" s="50">
        <f t="shared" si="0"/>
        <v>156.80939999999998</v>
      </c>
      <c r="H10" s="50">
        <f t="shared" si="1"/>
        <v>56.814999999999998</v>
      </c>
      <c r="I10" s="50">
        <f t="shared" si="2"/>
        <v>13.635599999999998</v>
      </c>
      <c r="J10">
        <v>69</v>
      </c>
      <c r="K10">
        <v>25</v>
      </c>
      <c r="L10">
        <f t="shared" si="3"/>
        <v>6</v>
      </c>
    </row>
    <row r="11" spans="1:12" x14ac:dyDescent="0.25">
      <c r="A11" t="s">
        <v>71</v>
      </c>
      <c r="B11" t="s">
        <v>63</v>
      </c>
      <c r="C11" t="s">
        <v>4</v>
      </c>
      <c r="D11">
        <v>217.57</v>
      </c>
      <c r="E11">
        <v>30</v>
      </c>
      <c r="F11">
        <v>40</v>
      </c>
      <c r="G11" s="50">
        <f t="shared" si="0"/>
        <v>163.17750000000001</v>
      </c>
      <c r="H11" s="50">
        <f t="shared" si="1"/>
        <v>54.392499999999998</v>
      </c>
      <c r="I11" s="50">
        <f t="shared" si="2"/>
        <v>0</v>
      </c>
      <c r="J11">
        <v>75</v>
      </c>
      <c r="K11">
        <v>25</v>
      </c>
      <c r="L11">
        <f t="shared" si="3"/>
        <v>0</v>
      </c>
    </row>
    <row r="12" spans="1:12" x14ac:dyDescent="0.25">
      <c r="A12" t="s">
        <v>72</v>
      </c>
      <c r="B12" t="s">
        <v>63</v>
      </c>
      <c r="C12" t="s">
        <v>4</v>
      </c>
      <c r="D12">
        <v>77.760000000000005</v>
      </c>
      <c r="E12">
        <v>30</v>
      </c>
      <c r="F12">
        <v>40</v>
      </c>
      <c r="G12" s="50">
        <f t="shared" si="0"/>
        <v>58.320000000000007</v>
      </c>
      <c r="H12" s="50">
        <f t="shared" si="1"/>
        <v>19.440000000000001</v>
      </c>
      <c r="I12" s="50">
        <f t="shared" si="2"/>
        <v>0</v>
      </c>
      <c r="J12">
        <v>75</v>
      </c>
      <c r="K12">
        <v>25</v>
      </c>
      <c r="L12">
        <f t="shared" si="3"/>
        <v>0</v>
      </c>
    </row>
    <row r="13" spans="1:12" x14ac:dyDescent="0.25">
      <c r="A13" t="s">
        <v>73</v>
      </c>
      <c r="B13" t="s">
        <v>63</v>
      </c>
      <c r="C13" t="s">
        <v>4</v>
      </c>
      <c r="D13">
        <v>76.42</v>
      </c>
      <c r="E13">
        <v>30</v>
      </c>
      <c r="F13">
        <v>40</v>
      </c>
      <c r="G13" s="50">
        <f t="shared" si="0"/>
        <v>59.607600000000005</v>
      </c>
      <c r="H13" s="50">
        <f t="shared" si="1"/>
        <v>16.048200000000001</v>
      </c>
      <c r="I13" s="50">
        <f t="shared" si="2"/>
        <v>0.76419999999999999</v>
      </c>
      <c r="J13">
        <v>78</v>
      </c>
      <c r="K13">
        <v>21</v>
      </c>
      <c r="L13">
        <f t="shared" si="3"/>
        <v>1</v>
      </c>
    </row>
    <row r="14" spans="1:12" x14ac:dyDescent="0.25">
      <c r="A14" t="s">
        <v>74</v>
      </c>
      <c r="B14" t="s">
        <v>63</v>
      </c>
      <c r="C14" t="s">
        <v>4</v>
      </c>
      <c r="D14">
        <v>58.12</v>
      </c>
      <c r="E14">
        <v>30</v>
      </c>
      <c r="F14">
        <v>40</v>
      </c>
      <c r="G14" s="50">
        <f t="shared" si="0"/>
        <v>43.589999999999996</v>
      </c>
      <c r="H14" s="50">
        <f t="shared" si="1"/>
        <v>14.53</v>
      </c>
      <c r="I14" s="50">
        <f t="shared" si="2"/>
        <v>0</v>
      </c>
      <c r="J14">
        <v>75</v>
      </c>
      <c r="K14">
        <v>25</v>
      </c>
      <c r="L14">
        <f t="shared" si="3"/>
        <v>0</v>
      </c>
    </row>
    <row r="15" spans="1:12" x14ac:dyDescent="0.25">
      <c r="A15" t="s">
        <v>75</v>
      </c>
      <c r="B15" t="s">
        <v>63</v>
      </c>
      <c r="C15" t="s">
        <v>4</v>
      </c>
      <c r="D15">
        <v>136.72999999999999</v>
      </c>
      <c r="E15">
        <v>30</v>
      </c>
      <c r="F15">
        <v>40</v>
      </c>
      <c r="G15" s="50">
        <f t="shared" si="0"/>
        <v>102.54749999999999</v>
      </c>
      <c r="H15" s="50">
        <f t="shared" si="1"/>
        <v>34.182499999999997</v>
      </c>
      <c r="I15" s="50">
        <f t="shared" si="2"/>
        <v>0</v>
      </c>
      <c r="J15">
        <v>75</v>
      </c>
      <c r="K15">
        <v>25</v>
      </c>
      <c r="L15">
        <f t="shared" si="3"/>
        <v>0</v>
      </c>
    </row>
    <row r="16" spans="1:12" x14ac:dyDescent="0.25">
      <c r="A16" t="s">
        <v>76</v>
      </c>
      <c r="B16" t="s">
        <v>63</v>
      </c>
      <c r="C16" t="s">
        <v>4</v>
      </c>
      <c r="D16">
        <v>145.33000000000001</v>
      </c>
      <c r="E16">
        <v>30</v>
      </c>
      <c r="F16">
        <v>40</v>
      </c>
      <c r="G16" s="50">
        <f t="shared" si="0"/>
        <v>108.9975</v>
      </c>
      <c r="H16" s="50">
        <f t="shared" si="1"/>
        <v>36.332500000000003</v>
      </c>
      <c r="I16" s="50">
        <f t="shared" si="2"/>
        <v>0</v>
      </c>
      <c r="J16">
        <v>75</v>
      </c>
      <c r="K16">
        <v>25</v>
      </c>
      <c r="L16">
        <f t="shared" si="3"/>
        <v>0</v>
      </c>
    </row>
    <row r="17" spans="1:12" x14ac:dyDescent="0.25">
      <c r="A17" t="s">
        <v>77</v>
      </c>
      <c r="B17" t="s">
        <v>63</v>
      </c>
      <c r="C17" t="s">
        <v>4</v>
      </c>
      <c r="D17">
        <v>105.31</v>
      </c>
      <c r="E17">
        <v>30</v>
      </c>
      <c r="F17">
        <v>40</v>
      </c>
      <c r="G17" s="50">
        <f t="shared" si="0"/>
        <v>81.088700000000003</v>
      </c>
      <c r="H17" s="50">
        <f t="shared" si="1"/>
        <v>24.221300000000003</v>
      </c>
      <c r="I17" s="50">
        <f t="shared" si="2"/>
        <v>0</v>
      </c>
      <c r="J17">
        <v>77</v>
      </c>
      <c r="K17">
        <v>23</v>
      </c>
      <c r="L17">
        <f t="shared" si="3"/>
        <v>0</v>
      </c>
    </row>
    <row r="18" spans="1:12" x14ac:dyDescent="0.25">
      <c r="A18" t="s">
        <v>78</v>
      </c>
      <c r="B18" t="s">
        <v>63</v>
      </c>
      <c r="C18" t="s">
        <v>4</v>
      </c>
      <c r="D18">
        <v>318.75</v>
      </c>
      <c r="E18">
        <v>30</v>
      </c>
      <c r="F18">
        <v>40</v>
      </c>
      <c r="G18" s="50">
        <f t="shared" si="0"/>
        <v>216.75000000000003</v>
      </c>
      <c r="H18" s="50">
        <f t="shared" si="1"/>
        <v>95.625</v>
      </c>
      <c r="I18" s="50">
        <f t="shared" si="2"/>
        <v>6.375</v>
      </c>
      <c r="J18">
        <v>68</v>
      </c>
      <c r="K18">
        <v>30</v>
      </c>
      <c r="L18">
        <f t="shared" si="3"/>
        <v>2</v>
      </c>
    </row>
    <row r="19" spans="1:12" x14ac:dyDescent="0.25">
      <c r="A19" t="s">
        <v>79</v>
      </c>
      <c r="B19" t="s">
        <v>63</v>
      </c>
      <c r="C19" t="s">
        <v>4</v>
      </c>
      <c r="D19">
        <v>151.5</v>
      </c>
      <c r="E19">
        <v>30</v>
      </c>
      <c r="F19">
        <v>40</v>
      </c>
      <c r="G19" s="50">
        <f t="shared" si="0"/>
        <v>103.02000000000001</v>
      </c>
      <c r="H19" s="50">
        <f t="shared" si="1"/>
        <v>43.934999999999995</v>
      </c>
      <c r="I19" s="50">
        <f t="shared" si="2"/>
        <v>4.5449999999999999</v>
      </c>
      <c r="J19">
        <v>68</v>
      </c>
      <c r="K19">
        <v>29</v>
      </c>
      <c r="L19">
        <f t="shared" si="3"/>
        <v>3</v>
      </c>
    </row>
    <row r="20" spans="1:12" x14ac:dyDescent="0.25">
      <c r="A20" t="s">
        <v>80</v>
      </c>
      <c r="B20" t="s">
        <v>63</v>
      </c>
      <c r="C20" t="s">
        <v>4</v>
      </c>
      <c r="D20">
        <v>210.5</v>
      </c>
      <c r="E20">
        <v>30</v>
      </c>
      <c r="F20">
        <v>40</v>
      </c>
      <c r="G20" s="50">
        <f t="shared" si="0"/>
        <v>147.35</v>
      </c>
      <c r="H20" s="50">
        <f t="shared" si="1"/>
        <v>44.204999999999998</v>
      </c>
      <c r="I20" s="50">
        <f t="shared" si="2"/>
        <v>18.945</v>
      </c>
      <c r="J20">
        <v>70</v>
      </c>
      <c r="K20">
        <v>21</v>
      </c>
      <c r="L20">
        <f t="shared" si="3"/>
        <v>9</v>
      </c>
    </row>
    <row r="21" spans="1:12" x14ac:dyDescent="0.25">
      <c r="A21" t="s">
        <v>81</v>
      </c>
      <c r="B21" t="s">
        <v>63</v>
      </c>
      <c r="C21" t="s">
        <v>4</v>
      </c>
      <c r="D21">
        <v>445.93</v>
      </c>
      <c r="E21">
        <v>30</v>
      </c>
      <c r="F21">
        <v>40</v>
      </c>
      <c r="G21" s="50">
        <f t="shared" si="0"/>
        <v>334.44749999999999</v>
      </c>
      <c r="H21" s="50">
        <f t="shared" si="1"/>
        <v>89.186000000000007</v>
      </c>
      <c r="I21" s="50">
        <f t="shared" si="2"/>
        <v>22.296500000000002</v>
      </c>
      <c r="J21">
        <v>75</v>
      </c>
      <c r="K21">
        <v>20</v>
      </c>
      <c r="L21">
        <f t="shared" si="3"/>
        <v>5</v>
      </c>
    </row>
    <row r="22" spans="1:12" x14ac:dyDescent="0.25">
      <c r="A22" t="s">
        <v>82</v>
      </c>
      <c r="B22" t="s">
        <v>63</v>
      </c>
      <c r="C22" t="s">
        <v>4</v>
      </c>
      <c r="D22">
        <v>909.82</v>
      </c>
      <c r="E22">
        <v>30</v>
      </c>
      <c r="F22">
        <v>40</v>
      </c>
      <c r="G22" s="50">
        <f t="shared" si="0"/>
        <v>727.85600000000011</v>
      </c>
      <c r="H22" s="50">
        <f t="shared" si="1"/>
        <v>136.47300000000001</v>
      </c>
      <c r="I22" s="50">
        <f t="shared" si="2"/>
        <v>45.491000000000007</v>
      </c>
      <c r="J22">
        <v>80</v>
      </c>
      <c r="K22">
        <v>15</v>
      </c>
      <c r="L22">
        <f t="shared" si="3"/>
        <v>5</v>
      </c>
    </row>
    <row r="23" spans="1:12" x14ac:dyDescent="0.25">
      <c r="A23" t="s">
        <v>83</v>
      </c>
      <c r="B23" t="s">
        <v>63</v>
      </c>
      <c r="C23" t="s">
        <v>4</v>
      </c>
      <c r="D23">
        <v>802.47</v>
      </c>
      <c r="E23">
        <v>30</v>
      </c>
      <c r="F23">
        <v>40</v>
      </c>
      <c r="G23" s="50">
        <f t="shared" si="0"/>
        <v>497.53140000000002</v>
      </c>
      <c r="H23" s="50">
        <f t="shared" si="1"/>
        <v>144.44460000000001</v>
      </c>
      <c r="I23" s="50">
        <f t="shared" si="2"/>
        <v>160.49400000000003</v>
      </c>
      <c r="J23">
        <v>62</v>
      </c>
      <c r="K23">
        <v>18</v>
      </c>
      <c r="L23">
        <f t="shared" si="3"/>
        <v>20</v>
      </c>
    </row>
    <row r="24" spans="1:12" x14ac:dyDescent="0.25">
      <c r="A24" t="s">
        <v>84</v>
      </c>
      <c r="B24" t="s">
        <v>63</v>
      </c>
      <c r="C24" t="s">
        <v>4</v>
      </c>
      <c r="D24">
        <v>175.53</v>
      </c>
      <c r="E24">
        <v>30</v>
      </c>
      <c r="F24">
        <v>40</v>
      </c>
      <c r="G24" s="50">
        <f t="shared" si="0"/>
        <v>131.64750000000001</v>
      </c>
      <c r="H24" s="50">
        <f t="shared" si="1"/>
        <v>21.063600000000001</v>
      </c>
      <c r="I24" s="50">
        <f t="shared" si="2"/>
        <v>22.818899999999999</v>
      </c>
      <c r="J24">
        <v>75</v>
      </c>
      <c r="K24">
        <v>12</v>
      </c>
      <c r="L24">
        <f t="shared" si="3"/>
        <v>13</v>
      </c>
    </row>
    <row r="25" spans="1:12" x14ac:dyDescent="0.25">
      <c r="A25" t="s">
        <v>85</v>
      </c>
      <c r="B25" t="s">
        <v>63</v>
      </c>
      <c r="C25" t="s">
        <v>4</v>
      </c>
      <c r="D25">
        <v>96.53</v>
      </c>
      <c r="E25">
        <v>30</v>
      </c>
      <c r="F25">
        <v>40</v>
      </c>
      <c r="G25" s="50">
        <f t="shared" si="0"/>
        <v>66.605699999999999</v>
      </c>
      <c r="H25" s="50">
        <f t="shared" si="1"/>
        <v>28.959</v>
      </c>
      <c r="I25" s="50">
        <f t="shared" si="2"/>
        <v>0.96530000000000005</v>
      </c>
      <c r="J25">
        <v>69</v>
      </c>
      <c r="K25">
        <v>30</v>
      </c>
      <c r="L25">
        <f t="shared" si="3"/>
        <v>1</v>
      </c>
    </row>
    <row r="26" spans="1:12" x14ac:dyDescent="0.25">
      <c r="A26" t="s">
        <v>86</v>
      </c>
      <c r="B26" t="s">
        <v>63</v>
      </c>
      <c r="C26" t="s">
        <v>4</v>
      </c>
      <c r="D26">
        <v>82.67</v>
      </c>
      <c r="E26">
        <v>30</v>
      </c>
      <c r="F26">
        <v>40</v>
      </c>
      <c r="G26" s="50">
        <f t="shared" si="0"/>
        <v>56.215600000000002</v>
      </c>
      <c r="H26" s="50">
        <f t="shared" si="1"/>
        <v>24.800999999999998</v>
      </c>
      <c r="I26" s="50">
        <f t="shared" si="2"/>
        <v>1.6534</v>
      </c>
      <c r="J26">
        <v>68</v>
      </c>
      <c r="K26">
        <v>30</v>
      </c>
      <c r="L26">
        <f t="shared" si="3"/>
        <v>2</v>
      </c>
    </row>
    <row r="27" spans="1:12" x14ac:dyDescent="0.25">
      <c r="A27" t="s">
        <v>87</v>
      </c>
      <c r="B27" t="s">
        <v>63</v>
      </c>
      <c r="C27" t="s">
        <v>4</v>
      </c>
      <c r="D27">
        <v>40.549999999999997</v>
      </c>
      <c r="E27">
        <v>30</v>
      </c>
      <c r="F27">
        <v>40</v>
      </c>
      <c r="G27" s="50">
        <f t="shared" si="0"/>
        <v>26.357499999999998</v>
      </c>
      <c r="H27" s="50">
        <f t="shared" si="1"/>
        <v>28.384999999999994</v>
      </c>
      <c r="I27" s="50">
        <f t="shared" si="2"/>
        <v>8.5154999999999994</v>
      </c>
      <c r="J27">
        <v>65</v>
      </c>
      <c r="K27">
        <v>70</v>
      </c>
      <c r="L27">
        <v>21</v>
      </c>
    </row>
    <row r="28" spans="1:12" x14ac:dyDescent="0.25">
      <c r="A28" t="s">
        <v>88</v>
      </c>
      <c r="B28" t="s">
        <v>63</v>
      </c>
      <c r="C28" t="s">
        <v>4</v>
      </c>
      <c r="D28">
        <v>41.11</v>
      </c>
      <c r="E28">
        <v>30</v>
      </c>
      <c r="F28">
        <v>40</v>
      </c>
      <c r="G28" s="50">
        <f t="shared" si="0"/>
        <v>26.721499999999999</v>
      </c>
      <c r="H28" s="50">
        <f t="shared" si="1"/>
        <v>30.8325</v>
      </c>
      <c r="I28" s="50">
        <f t="shared" si="2"/>
        <v>8.2219999999999995</v>
      </c>
      <c r="J28">
        <v>65</v>
      </c>
      <c r="K28">
        <v>75</v>
      </c>
      <c r="L28">
        <v>20</v>
      </c>
    </row>
    <row r="29" spans="1:12" x14ac:dyDescent="0.25">
      <c r="A29" t="s">
        <v>89</v>
      </c>
      <c r="B29" t="s">
        <v>63</v>
      </c>
      <c r="C29" t="s">
        <v>4</v>
      </c>
      <c r="D29">
        <v>36.97</v>
      </c>
      <c r="E29">
        <v>30</v>
      </c>
      <c r="F29">
        <v>40</v>
      </c>
      <c r="G29" s="50">
        <f t="shared" si="0"/>
        <v>25.878999999999998</v>
      </c>
      <c r="H29" s="50">
        <f t="shared" si="1"/>
        <v>29.576000000000001</v>
      </c>
      <c r="I29" s="50">
        <f t="shared" si="2"/>
        <v>5.5454999999999997</v>
      </c>
      <c r="J29">
        <v>70</v>
      </c>
      <c r="K29">
        <v>80</v>
      </c>
      <c r="L29">
        <v>15</v>
      </c>
    </row>
    <row r="30" spans="1:12" x14ac:dyDescent="0.25">
      <c r="A30" t="s">
        <v>90</v>
      </c>
      <c r="B30" t="s">
        <v>63</v>
      </c>
      <c r="C30" t="s">
        <v>4</v>
      </c>
      <c r="D30">
        <v>63.87</v>
      </c>
      <c r="E30">
        <v>30</v>
      </c>
      <c r="F30">
        <v>40</v>
      </c>
      <c r="G30" s="50">
        <f t="shared" si="0"/>
        <v>45.347699999999996</v>
      </c>
      <c r="H30" s="50">
        <f t="shared" si="1"/>
        <v>39.599399999999996</v>
      </c>
      <c r="I30" s="50">
        <f t="shared" si="2"/>
        <v>11.496599999999999</v>
      </c>
      <c r="J30">
        <v>71</v>
      </c>
      <c r="K30">
        <v>62</v>
      </c>
      <c r="L30">
        <v>18</v>
      </c>
    </row>
    <row r="31" spans="1:12" x14ac:dyDescent="0.25">
      <c r="A31" t="s">
        <v>91</v>
      </c>
      <c r="B31" t="s">
        <v>63</v>
      </c>
      <c r="C31" t="s">
        <v>4</v>
      </c>
      <c r="D31">
        <v>37.17</v>
      </c>
      <c r="E31">
        <v>30</v>
      </c>
      <c r="F31">
        <v>40</v>
      </c>
      <c r="G31" s="50">
        <f t="shared" si="0"/>
        <v>29.736000000000004</v>
      </c>
      <c r="H31" s="50">
        <f t="shared" si="1"/>
        <v>27.877500000000001</v>
      </c>
      <c r="I31" s="50">
        <f t="shared" si="2"/>
        <v>4.4603999999999999</v>
      </c>
      <c r="J31">
        <v>80</v>
      </c>
      <c r="K31">
        <v>75</v>
      </c>
      <c r="L31">
        <v>12</v>
      </c>
    </row>
    <row r="32" spans="1:12" x14ac:dyDescent="0.25">
      <c r="A32" t="s">
        <v>92</v>
      </c>
      <c r="B32" t="s">
        <v>63</v>
      </c>
      <c r="C32" t="s">
        <v>4</v>
      </c>
      <c r="D32">
        <v>61.13</v>
      </c>
      <c r="E32">
        <v>30</v>
      </c>
      <c r="F32">
        <v>40</v>
      </c>
      <c r="G32" s="50">
        <f t="shared" si="0"/>
        <v>37.900600000000004</v>
      </c>
      <c r="H32" s="50">
        <f t="shared" si="1"/>
        <v>42.179699999999997</v>
      </c>
      <c r="I32" s="50">
        <f t="shared" si="2"/>
        <v>18.338999999999999</v>
      </c>
      <c r="J32">
        <v>62</v>
      </c>
      <c r="K32">
        <v>69</v>
      </c>
      <c r="L32">
        <v>30</v>
      </c>
    </row>
    <row r="33" spans="1:12" x14ac:dyDescent="0.25">
      <c r="A33" t="s">
        <v>93</v>
      </c>
      <c r="B33" t="s">
        <v>63</v>
      </c>
      <c r="C33" t="s">
        <v>4</v>
      </c>
      <c r="D33">
        <v>47.86</v>
      </c>
      <c r="E33">
        <v>30</v>
      </c>
      <c r="F33">
        <v>40</v>
      </c>
      <c r="G33" s="50">
        <f t="shared" si="0"/>
        <v>35.894999999999996</v>
      </c>
      <c r="H33" s="50">
        <f t="shared" si="1"/>
        <v>32.544800000000002</v>
      </c>
      <c r="I33" s="50">
        <f t="shared" si="2"/>
        <v>14.357999999999999</v>
      </c>
      <c r="J33">
        <v>75</v>
      </c>
      <c r="K33">
        <v>68</v>
      </c>
      <c r="L33">
        <v>30</v>
      </c>
    </row>
    <row r="34" spans="1:12" x14ac:dyDescent="0.25">
      <c r="A34" t="s">
        <v>94</v>
      </c>
      <c r="B34" t="s">
        <v>63</v>
      </c>
      <c r="C34" t="s">
        <v>4</v>
      </c>
      <c r="D34">
        <v>47.97</v>
      </c>
      <c r="E34">
        <v>30</v>
      </c>
      <c r="F34">
        <v>40</v>
      </c>
      <c r="G34" s="50">
        <f t="shared" si="0"/>
        <v>35.497799999999998</v>
      </c>
      <c r="H34" s="50">
        <f t="shared" si="1"/>
        <v>31.180500000000002</v>
      </c>
      <c r="I34" s="50">
        <f t="shared" si="2"/>
        <v>16.789499999999997</v>
      </c>
      <c r="J34">
        <v>74</v>
      </c>
      <c r="K34">
        <v>65</v>
      </c>
      <c r="L34">
        <v>35</v>
      </c>
    </row>
    <row r="35" spans="1:12" x14ac:dyDescent="0.25">
      <c r="A35" t="s">
        <v>95</v>
      </c>
      <c r="B35" t="s">
        <v>63</v>
      </c>
      <c r="C35" t="s">
        <v>4</v>
      </c>
      <c r="D35">
        <v>38.950000000000003</v>
      </c>
      <c r="E35">
        <v>30</v>
      </c>
      <c r="F35">
        <v>40</v>
      </c>
      <c r="G35" s="50">
        <f t="shared" ref="G35:G70" si="4">J35%*D35</f>
        <v>27.654500000000002</v>
      </c>
      <c r="H35" s="50">
        <f t="shared" ref="H35:H70" si="5">K35%*D35</f>
        <v>8.5690000000000008</v>
      </c>
      <c r="I35" s="50">
        <f t="shared" ref="I35:I70" si="6">L35%*D35</f>
        <v>2.7265000000000006</v>
      </c>
      <c r="J35">
        <v>71</v>
      </c>
      <c r="K35">
        <v>22</v>
      </c>
      <c r="L35">
        <f>100-J35-K35</f>
        <v>7</v>
      </c>
    </row>
    <row r="36" spans="1:12" x14ac:dyDescent="0.25">
      <c r="A36" t="s">
        <v>96</v>
      </c>
      <c r="B36" t="s">
        <v>63</v>
      </c>
      <c r="C36" t="s">
        <v>4</v>
      </c>
      <c r="D36">
        <v>38.06</v>
      </c>
      <c r="E36">
        <v>30</v>
      </c>
      <c r="F36">
        <v>40</v>
      </c>
      <c r="G36" s="50">
        <f t="shared" si="4"/>
        <v>29.686800000000002</v>
      </c>
      <c r="H36" s="50">
        <f t="shared" si="5"/>
        <v>3.8060000000000005</v>
      </c>
      <c r="I36" s="50">
        <f t="shared" si="6"/>
        <v>4.5671999999999997</v>
      </c>
      <c r="J36">
        <v>78</v>
      </c>
      <c r="K36">
        <v>10</v>
      </c>
      <c r="L36">
        <f>100-J36-K36</f>
        <v>12</v>
      </c>
    </row>
    <row r="37" spans="1:12" x14ac:dyDescent="0.25">
      <c r="A37" t="s">
        <v>97</v>
      </c>
      <c r="B37" t="s">
        <v>63</v>
      </c>
      <c r="C37" t="s">
        <v>4</v>
      </c>
      <c r="D37">
        <v>40.21</v>
      </c>
      <c r="E37">
        <v>30</v>
      </c>
      <c r="F37">
        <v>40</v>
      </c>
      <c r="G37" s="50">
        <f t="shared" si="4"/>
        <v>27.744899999999998</v>
      </c>
      <c r="H37" s="50">
        <f t="shared" si="5"/>
        <v>9.2483000000000004</v>
      </c>
      <c r="I37" s="50">
        <f t="shared" si="6"/>
        <v>3.2168000000000001</v>
      </c>
      <c r="J37">
        <v>69</v>
      </c>
      <c r="K37">
        <v>23</v>
      </c>
      <c r="L37">
        <f>100-J37-K37</f>
        <v>8</v>
      </c>
    </row>
    <row r="38" spans="1:12" x14ac:dyDescent="0.25">
      <c r="A38" t="s">
        <v>98</v>
      </c>
      <c r="B38" t="s">
        <v>63</v>
      </c>
      <c r="C38" t="s">
        <v>4</v>
      </c>
      <c r="D38">
        <v>40.65</v>
      </c>
      <c r="E38">
        <v>30</v>
      </c>
      <c r="F38">
        <v>40</v>
      </c>
      <c r="G38" s="50">
        <f t="shared" si="4"/>
        <v>29.267999999999997</v>
      </c>
      <c r="H38" s="50">
        <f t="shared" si="5"/>
        <v>28.454999999999998</v>
      </c>
      <c r="I38" s="50">
        <f t="shared" si="6"/>
        <v>8.5365000000000002</v>
      </c>
      <c r="J38">
        <v>72</v>
      </c>
      <c r="K38">
        <v>70</v>
      </c>
      <c r="L38">
        <v>21</v>
      </c>
    </row>
    <row r="39" spans="1:12" x14ac:dyDescent="0.25">
      <c r="A39" t="s">
        <v>99</v>
      </c>
      <c r="B39" t="s">
        <v>63</v>
      </c>
      <c r="C39" t="s">
        <v>4</v>
      </c>
      <c r="D39">
        <v>42.11</v>
      </c>
      <c r="E39">
        <v>30</v>
      </c>
      <c r="F39">
        <v>40</v>
      </c>
      <c r="G39" s="50">
        <f t="shared" si="4"/>
        <v>28.634800000000002</v>
      </c>
      <c r="H39" s="50">
        <f t="shared" si="5"/>
        <v>31.5825</v>
      </c>
      <c r="I39" s="50">
        <f t="shared" si="6"/>
        <v>8.4220000000000006</v>
      </c>
      <c r="J39">
        <v>68</v>
      </c>
      <c r="K39">
        <v>75</v>
      </c>
      <c r="L39">
        <v>20</v>
      </c>
    </row>
    <row r="40" spans="1:12" x14ac:dyDescent="0.25">
      <c r="A40" t="s">
        <v>100</v>
      </c>
      <c r="B40" t="s">
        <v>63</v>
      </c>
      <c r="C40" t="s">
        <v>4</v>
      </c>
      <c r="D40">
        <v>41.49</v>
      </c>
      <c r="E40">
        <v>30</v>
      </c>
      <c r="F40">
        <v>40</v>
      </c>
      <c r="G40" s="50">
        <f t="shared" si="4"/>
        <v>29.042999999999999</v>
      </c>
      <c r="H40" s="50">
        <f t="shared" si="5"/>
        <v>33.192</v>
      </c>
      <c r="I40" s="50">
        <f t="shared" si="6"/>
        <v>6.2235000000000005</v>
      </c>
      <c r="J40">
        <v>70</v>
      </c>
      <c r="K40">
        <v>80</v>
      </c>
      <c r="L40">
        <v>15</v>
      </c>
    </row>
    <row r="41" spans="1:12" x14ac:dyDescent="0.25">
      <c r="A41" t="s">
        <v>101</v>
      </c>
      <c r="B41" t="s">
        <v>63</v>
      </c>
      <c r="C41" t="s">
        <v>4</v>
      </c>
      <c r="D41">
        <v>42.36</v>
      </c>
      <c r="E41">
        <v>30</v>
      </c>
      <c r="F41">
        <v>40</v>
      </c>
      <c r="G41" s="50">
        <f t="shared" si="4"/>
        <v>31.77</v>
      </c>
      <c r="H41" s="50">
        <f t="shared" si="5"/>
        <v>26.263200000000001</v>
      </c>
      <c r="I41" s="50">
        <f t="shared" si="6"/>
        <v>7.6247999999999996</v>
      </c>
      <c r="J41">
        <v>75</v>
      </c>
      <c r="K41">
        <v>62</v>
      </c>
      <c r="L41">
        <v>18</v>
      </c>
    </row>
    <row r="42" spans="1:12" x14ac:dyDescent="0.25">
      <c r="A42" t="s">
        <v>102</v>
      </c>
      <c r="B42" t="s">
        <v>63</v>
      </c>
      <c r="C42" t="s">
        <v>4</v>
      </c>
      <c r="D42">
        <v>42.79</v>
      </c>
      <c r="E42">
        <v>30</v>
      </c>
      <c r="F42">
        <v>40</v>
      </c>
      <c r="G42" s="50">
        <f t="shared" si="4"/>
        <v>34.231999999999999</v>
      </c>
      <c r="H42" s="50">
        <f t="shared" si="5"/>
        <v>32.092500000000001</v>
      </c>
      <c r="I42" s="50">
        <f t="shared" si="6"/>
        <v>5.1347999999999994</v>
      </c>
      <c r="J42">
        <v>80</v>
      </c>
      <c r="K42">
        <v>75</v>
      </c>
      <c r="L42">
        <v>12</v>
      </c>
    </row>
    <row r="43" spans="1:12" x14ac:dyDescent="0.25">
      <c r="A43" t="s">
        <v>103</v>
      </c>
      <c r="B43" t="s">
        <v>63</v>
      </c>
      <c r="C43" t="s">
        <v>4</v>
      </c>
      <c r="D43">
        <v>169.32</v>
      </c>
      <c r="E43">
        <v>30</v>
      </c>
      <c r="F43">
        <v>50</v>
      </c>
      <c r="G43" s="50">
        <f t="shared" si="4"/>
        <v>104.97839999999999</v>
      </c>
      <c r="H43" s="50">
        <f t="shared" si="5"/>
        <v>116.83079999999998</v>
      </c>
      <c r="I43" s="50">
        <f t="shared" si="6"/>
        <v>50.795999999999999</v>
      </c>
      <c r="J43">
        <v>62</v>
      </c>
      <c r="K43">
        <v>69</v>
      </c>
      <c r="L43">
        <v>30</v>
      </c>
    </row>
    <row r="44" spans="1:12" x14ac:dyDescent="0.25">
      <c r="A44" t="s">
        <v>104</v>
      </c>
      <c r="B44" t="s">
        <v>63</v>
      </c>
      <c r="C44" t="s">
        <v>4</v>
      </c>
      <c r="D44">
        <v>38.69</v>
      </c>
      <c r="E44">
        <v>30</v>
      </c>
      <c r="F44">
        <v>40</v>
      </c>
      <c r="G44" s="50">
        <f t="shared" si="4"/>
        <v>29.017499999999998</v>
      </c>
      <c r="H44" s="50">
        <f t="shared" si="5"/>
        <v>26.309200000000001</v>
      </c>
      <c r="I44" s="50">
        <f t="shared" si="6"/>
        <v>11.606999999999999</v>
      </c>
      <c r="J44">
        <v>75</v>
      </c>
      <c r="K44">
        <v>68</v>
      </c>
      <c r="L44">
        <v>30</v>
      </c>
    </row>
    <row r="45" spans="1:12" x14ac:dyDescent="0.25">
      <c r="A45" t="s">
        <v>105</v>
      </c>
      <c r="B45" t="s">
        <v>63</v>
      </c>
      <c r="C45" t="s">
        <v>4</v>
      </c>
      <c r="D45">
        <v>37.5</v>
      </c>
      <c r="E45">
        <v>30</v>
      </c>
      <c r="F45">
        <v>40</v>
      </c>
      <c r="G45" s="50">
        <f t="shared" si="4"/>
        <v>25.874999999999996</v>
      </c>
      <c r="H45" s="50">
        <f t="shared" si="5"/>
        <v>24.375</v>
      </c>
      <c r="I45" s="50">
        <f t="shared" si="6"/>
        <v>13.125</v>
      </c>
      <c r="J45">
        <v>69</v>
      </c>
      <c r="K45">
        <v>65</v>
      </c>
      <c r="L45">
        <v>35</v>
      </c>
    </row>
    <row r="46" spans="1:12" x14ac:dyDescent="0.25">
      <c r="A46" t="s">
        <v>106</v>
      </c>
      <c r="B46" t="s">
        <v>63</v>
      </c>
      <c r="C46" t="s">
        <v>4</v>
      </c>
      <c r="D46">
        <v>220.19</v>
      </c>
      <c r="E46">
        <v>30</v>
      </c>
      <c r="F46">
        <v>40</v>
      </c>
      <c r="G46" s="50">
        <f t="shared" si="4"/>
        <v>149.72920000000002</v>
      </c>
      <c r="H46" s="50">
        <f t="shared" si="5"/>
        <v>66.057000000000002</v>
      </c>
      <c r="I46" s="50">
        <f t="shared" si="6"/>
        <v>4.4038000000000004</v>
      </c>
      <c r="J46">
        <v>68</v>
      </c>
      <c r="K46">
        <v>30</v>
      </c>
      <c r="L46">
        <f t="shared" ref="L46:L70" si="7">100-J46-K46</f>
        <v>2</v>
      </c>
    </row>
    <row r="47" spans="1:12" x14ac:dyDescent="0.25">
      <c r="A47" t="s">
        <v>107</v>
      </c>
      <c r="B47" t="s">
        <v>63</v>
      </c>
      <c r="C47" t="s">
        <v>4</v>
      </c>
      <c r="D47">
        <v>134.69</v>
      </c>
      <c r="E47">
        <v>30</v>
      </c>
      <c r="F47">
        <v>40</v>
      </c>
      <c r="G47" s="50">
        <f t="shared" si="4"/>
        <v>87.548500000000004</v>
      </c>
      <c r="H47" s="50">
        <f t="shared" si="5"/>
        <v>47.141499999999994</v>
      </c>
      <c r="I47" s="50">
        <f t="shared" si="6"/>
        <v>0</v>
      </c>
      <c r="J47">
        <v>65</v>
      </c>
      <c r="K47">
        <v>35</v>
      </c>
      <c r="L47">
        <f t="shared" si="7"/>
        <v>0</v>
      </c>
    </row>
    <row r="48" spans="1:12" x14ac:dyDescent="0.25">
      <c r="A48" t="s">
        <v>108</v>
      </c>
      <c r="B48" t="s">
        <v>63</v>
      </c>
      <c r="C48" t="s">
        <v>4</v>
      </c>
      <c r="D48">
        <v>158.85</v>
      </c>
      <c r="E48">
        <v>30</v>
      </c>
      <c r="F48">
        <v>40</v>
      </c>
      <c r="G48" s="50">
        <f t="shared" si="4"/>
        <v>108.018</v>
      </c>
      <c r="H48" s="50">
        <f t="shared" si="5"/>
        <v>46.066499999999998</v>
      </c>
      <c r="I48" s="50">
        <f t="shared" si="6"/>
        <v>4.7654999999999994</v>
      </c>
      <c r="J48">
        <v>68</v>
      </c>
      <c r="K48">
        <v>29</v>
      </c>
      <c r="L48">
        <f t="shared" si="7"/>
        <v>3</v>
      </c>
    </row>
    <row r="49" spans="1:12" x14ac:dyDescent="0.25">
      <c r="A49" t="s">
        <v>109</v>
      </c>
      <c r="B49" t="s">
        <v>63</v>
      </c>
      <c r="C49" t="s">
        <v>4</v>
      </c>
      <c r="D49">
        <v>219.66</v>
      </c>
      <c r="E49">
        <v>30</v>
      </c>
      <c r="F49">
        <v>40</v>
      </c>
      <c r="G49" s="50">
        <f t="shared" si="4"/>
        <v>153.762</v>
      </c>
      <c r="H49" s="50">
        <f t="shared" si="5"/>
        <v>46.128599999999999</v>
      </c>
      <c r="I49" s="50">
        <f t="shared" si="6"/>
        <v>19.769399999999997</v>
      </c>
      <c r="J49">
        <v>70</v>
      </c>
      <c r="K49">
        <v>21</v>
      </c>
      <c r="L49">
        <f t="shared" si="7"/>
        <v>9</v>
      </c>
    </row>
    <row r="50" spans="1:12" x14ac:dyDescent="0.25">
      <c r="A50" t="s">
        <v>110</v>
      </c>
      <c r="B50" t="s">
        <v>63</v>
      </c>
      <c r="C50" t="s">
        <v>4</v>
      </c>
      <c r="D50">
        <v>44.04</v>
      </c>
      <c r="E50">
        <v>30</v>
      </c>
      <c r="F50">
        <v>40</v>
      </c>
      <c r="G50" s="50">
        <f t="shared" si="4"/>
        <v>33.03</v>
      </c>
      <c r="H50" s="50">
        <f t="shared" si="5"/>
        <v>8.8079999999999998</v>
      </c>
      <c r="I50" s="50">
        <f t="shared" si="6"/>
        <v>2.202</v>
      </c>
      <c r="J50">
        <v>75</v>
      </c>
      <c r="K50">
        <v>20</v>
      </c>
      <c r="L50">
        <f t="shared" si="7"/>
        <v>5</v>
      </c>
    </row>
    <row r="51" spans="1:12" x14ac:dyDescent="0.25">
      <c r="A51" t="s">
        <v>111</v>
      </c>
      <c r="B51" t="s">
        <v>63</v>
      </c>
      <c r="C51" t="s">
        <v>4</v>
      </c>
      <c r="D51">
        <v>44.37</v>
      </c>
      <c r="E51">
        <v>30</v>
      </c>
      <c r="F51">
        <v>40</v>
      </c>
      <c r="G51" s="50">
        <f t="shared" si="4"/>
        <v>35.496000000000002</v>
      </c>
      <c r="H51" s="50">
        <f t="shared" si="5"/>
        <v>6.6554999999999991</v>
      </c>
      <c r="I51" s="50">
        <f t="shared" si="6"/>
        <v>2.2185000000000001</v>
      </c>
      <c r="J51">
        <v>80</v>
      </c>
      <c r="K51">
        <v>15</v>
      </c>
      <c r="L51">
        <f t="shared" si="7"/>
        <v>5</v>
      </c>
    </row>
    <row r="52" spans="1:12" x14ac:dyDescent="0.25">
      <c r="A52" t="s">
        <v>112</v>
      </c>
      <c r="B52" t="s">
        <v>63</v>
      </c>
      <c r="C52" t="s">
        <v>4</v>
      </c>
      <c r="D52">
        <v>41.46</v>
      </c>
      <c r="E52">
        <v>30</v>
      </c>
      <c r="F52">
        <v>40</v>
      </c>
      <c r="G52" s="50">
        <f t="shared" si="4"/>
        <v>25.705200000000001</v>
      </c>
      <c r="H52" s="50">
        <f t="shared" si="5"/>
        <v>7.4627999999999997</v>
      </c>
      <c r="I52" s="50">
        <f t="shared" si="6"/>
        <v>8.2919999999999998</v>
      </c>
      <c r="J52">
        <v>62</v>
      </c>
      <c r="K52">
        <v>18</v>
      </c>
      <c r="L52">
        <f t="shared" si="7"/>
        <v>20</v>
      </c>
    </row>
    <row r="53" spans="1:12" x14ac:dyDescent="0.25">
      <c r="A53" t="s">
        <v>113</v>
      </c>
      <c r="B53" t="s">
        <v>63</v>
      </c>
      <c r="C53" t="s">
        <v>4</v>
      </c>
      <c r="D53">
        <v>40.840000000000003</v>
      </c>
      <c r="E53">
        <v>30</v>
      </c>
      <c r="F53">
        <v>40</v>
      </c>
      <c r="G53" s="50">
        <f t="shared" si="4"/>
        <v>30.630000000000003</v>
      </c>
      <c r="H53" s="50">
        <f t="shared" si="5"/>
        <v>4.9008000000000003</v>
      </c>
      <c r="I53" s="50">
        <f t="shared" si="6"/>
        <v>5.3092000000000006</v>
      </c>
      <c r="J53">
        <v>75</v>
      </c>
      <c r="K53">
        <v>12</v>
      </c>
      <c r="L53">
        <f t="shared" si="7"/>
        <v>13</v>
      </c>
    </row>
    <row r="54" spans="1:12" x14ac:dyDescent="0.25">
      <c r="A54" t="s">
        <v>114</v>
      </c>
      <c r="B54" t="s">
        <v>63</v>
      </c>
      <c r="C54" t="s">
        <v>4</v>
      </c>
      <c r="D54">
        <v>34.33</v>
      </c>
      <c r="E54">
        <v>30</v>
      </c>
      <c r="F54">
        <v>40</v>
      </c>
      <c r="G54" s="50">
        <f t="shared" si="4"/>
        <v>23.687699999999996</v>
      </c>
      <c r="H54" s="50">
        <f t="shared" si="5"/>
        <v>10.298999999999999</v>
      </c>
      <c r="I54" s="50">
        <f t="shared" si="6"/>
        <v>0.34329999999999999</v>
      </c>
      <c r="J54">
        <v>69</v>
      </c>
      <c r="K54">
        <v>30</v>
      </c>
      <c r="L54">
        <f t="shared" si="7"/>
        <v>1</v>
      </c>
    </row>
    <row r="55" spans="1:12" x14ac:dyDescent="0.25">
      <c r="A55" t="s">
        <v>115</v>
      </c>
      <c r="B55" t="s">
        <v>63</v>
      </c>
      <c r="C55" t="s">
        <v>4</v>
      </c>
      <c r="D55">
        <v>34.08</v>
      </c>
      <c r="E55">
        <v>30</v>
      </c>
      <c r="F55">
        <v>40</v>
      </c>
      <c r="G55" s="50">
        <f t="shared" si="4"/>
        <v>23.174400000000002</v>
      </c>
      <c r="H55" s="50">
        <f t="shared" si="5"/>
        <v>10.223999999999998</v>
      </c>
      <c r="I55" s="50">
        <f t="shared" si="6"/>
        <v>0.68159999999999998</v>
      </c>
      <c r="J55">
        <v>68</v>
      </c>
      <c r="K55">
        <v>30</v>
      </c>
      <c r="L55">
        <f t="shared" si="7"/>
        <v>2</v>
      </c>
    </row>
    <row r="56" spans="1:12" x14ac:dyDescent="0.25">
      <c r="A56" t="s">
        <v>116</v>
      </c>
      <c r="B56" t="s">
        <v>63</v>
      </c>
      <c r="C56" t="s">
        <v>4</v>
      </c>
      <c r="D56">
        <v>34.200000000000003</v>
      </c>
      <c r="E56">
        <v>30</v>
      </c>
      <c r="F56">
        <v>40</v>
      </c>
      <c r="G56" s="50">
        <f t="shared" si="4"/>
        <v>22.230000000000004</v>
      </c>
      <c r="H56" s="50">
        <f t="shared" si="5"/>
        <v>10.26</v>
      </c>
      <c r="I56" s="50">
        <f t="shared" si="6"/>
        <v>1.7100000000000002</v>
      </c>
      <c r="J56">
        <v>65</v>
      </c>
      <c r="K56">
        <v>30</v>
      </c>
      <c r="L56">
        <f t="shared" si="7"/>
        <v>5</v>
      </c>
    </row>
    <row r="57" spans="1:12" x14ac:dyDescent="0.25">
      <c r="A57" t="s">
        <v>117</v>
      </c>
      <c r="B57" t="s">
        <v>63</v>
      </c>
      <c r="C57" t="s">
        <v>4</v>
      </c>
      <c r="D57">
        <v>34.25</v>
      </c>
      <c r="E57">
        <v>30</v>
      </c>
      <c r="F57">
        <v>40</v>
      </c>
      <c r="G57" s="50">
        <f t="shared" si="4"/>
        <v>22.262499999999999</v>
      </c>
      <c r="H57" s="50">
        <f t="shared" si="5"/>
        <v>11.987499999999999</v>
      </c>
      <c r="I57" s="50">
        <f t="shared" si="6"/>
        <v>0</v>
      </c>
      <c r="J57">
        <v>65</v>
      </c>
      <c r="K57">
        <v>35</v>
      </c>
      <c r="L57">
        <f t="shared" si="7"/>
        <v>0</v>
      </c>
    </row>
    <row r="58" spans="1:12" x14ac:dyDescent="0.25">
      <c r="A58" t="s">
        <v>118</v>
      </c>
      <c r="B58" t="s">
        <v>63</v>
      </c>
      <c r="C58" t="s">
        <v>4</v>
      </c>
      <c r="D58">
        <v>36.549999999999997</v>
      </c>
      <c r="E58">
        <v>30</v>
      </c>
      <c r="F58">
        <v>40</v>
      </c>
      <c r="G58" s="50">
        <f t="shared" si="4"/>
        <v>25.584999999999997</v>
      </c>
      <c r="H58" s="50">
        <f t="shared" si="5"/>
        <v>5.117</v>
      </c>
      <c r="I58" s="50">
        <f t="shared" si="6"/>
        <v>5.8479999999999999</v>
      </c>
      <c r="J58">
        <v>70</v>
      </c>
      <c r="K58">
        <v>14</v>
      </c>
      <c r="L58">
        <f t="shared" si="7"/>
        <v>16</v>
      </c>
    </row>
    <row r="59" spans="1:12" x14ac:dyDescent="0.25">
      <c r="A59" t="s">
        <v>119</v>
      </c>
      <c r="B59" t="s">
        <v>63</v>
      </c>
      <c r="C59" t="s">
        <v>4</v>
      </c>
      <c r="D59">
        <v>36.549999999999997</v>
      </c>
      <c r="E59">
        <v>30</v>
      </c>
      <c r="F59">
        <v>40</v>
      </c>
      <c r="G59" s="50">
        <f t="shared" si="4"/>
        <v>25.950499999999998</v>
      </c>
      <c r="H59" s="50">
        <f t="shared" si="5"/>
        <v>8.7719999999999985</v>
      </c>
      <c r="I59" s="50">
        <f t="shared" si="6"/>
        <v>1.8274999999999999</v>
      </c>
      <c r="J59">
        <v>71</v>
      </c>
      <c r="K59">
        <v>24</v>
      </c>
      <c r="L59">
        <f t="shared" si="7"/>
        <v>5</v>
      </c>
    </row>
    <row r="60" spans="1:12" x14ac:dyDescent="0.25">
      <c r="A60" t="s">
        <v>120</v>
      </c>
      <c r="B60" t="s">
        <v>63</v>
      </c>
      <c r="C60" t="s">
        <v>4</v>
      </c>
      <c r="D60">
        <v>40.549999999999997</v>
      </c>
      <c r="E60">
        <v>30</v>
      </c>
      <c r="F60">
        <v>40</v>
      </c>
      <c r="G60" s="50">
        <f t="shared" si="4"/>
        <v>32.44</v>
      </c>
      <c r="H60" s="50">
        <f t="shared" si="5"/>
        <v>7.7044999999999995</v>
      </c>
      <c r="I60" s="50">
        <f t="shared" si="6"/>
        <v>0.40549999999999997</v>
      </c>
      <c r="J60">
        <v>80</v>
      </c>
      <c r="K60">
        <v>19</v>
      </c>
      <c r="L60">
        <f t="shared" si="7"/>
        <v>1</v>
      </c>
    </row>
    <row r="61" spans="1:12" x14ac:dyDescent="0.25">
      <c r="A61" t="s">
        <v>121</v>
      </c>
      <c r="B61" t="s">
        <v>63</v>
      </c>
      <c r="C61" t="s">
        <v>4</v>
      </c>
      <c r="D61">
        <v>40.47</v>
      </c>
      <c r="E61">
        <v>30</v>
      </c>
      <c r="F61">
        <v>40</v>
      </c>
      <c r="G61" s="50">
        <f t="shared" si="4"/>
        <v>25.0914</v>
      </c>
      <c r="H61" s="50">
        <f t="shared" si="5"/>
        <v>12.9504</v>
      </c>
      <c r="I61" s="50">
        <f t="shared" si="6"/>
        <v>2.4281999999999999</v>
      </c>
      <c r="J61">
        <v>62</v>
      </c>
      <c r="K61">
        <v>32</v>
      </c>
      <c r="L61">
        <f t="shared" si="7"/>
        <v>6</v>
      </c>
    </row>
    <row r="62" spans="1:12" x14ac:dyDescent="0.25">
      <c r="A62" t="s">
        <v>122</v>
      </c>
      <c r="B62" t="s">
        <v>63</v>
      </c>
      <c r="C62" t="s">
        <v>4</v>
      </c>
      <c r="D62">
        <v>41.8</v>
      </c>
      <c r="E62">
        <v>30</v>
      </c>
      <c r="F62">
        <v>40</v>
      </c>
      <c r="G62" s="50">
        <f t="shared" si="4"/>
        <v>31.349999999999998</v>
      </c>
      <c r="H62" s="50">
        <f t="shared" si="5"/>
        <v>9.613999999999999</v>
      </c>
      <c r="I62" s="50">
        <f t="shared" si="6"/>
        <v>0.83599999999999997</v>
      </c>
      <c r="J62">
        <v>75</v>
      </c>
      <c r="K62">
        <v>23</v>
      </c>
      <c r="L62">
        <f t="shared" si="7"/>
        <v>2</v>
      </c>
    </row>
    <row r="63" spans="1:12" x14ac:dyDescent="0.25">
      <c r="A63" t="s">
        <v>123</v>
      </c>
      <c r="B63" t="s">
        <v>63</v>
      </c>
      <c r="C63" t="s">
        <v>4</v>
      </c>
      <c r="D63">
        <v>41.92</v>
      </c>
      <c r="E63">
        <v>30</v>
      </c>
      <c r="F63">
        <v>40</v>
      </c>
      <c r="G63" s="50">
        <f t="shared" si="4"/>
        <v>31.020800000000001</v>
      </c>
      <c r="H63" s="50">
        <f t="shared" si="5"/>
        <v>10.8992</v>
      </c>
      <c r="I63" s="50">
        <f t="shared" si="6"/>
        <v>0</v>
      </c>
      <c r="J63">
        <v>74</v>
      </c>
      <c r="K63">
        <v>26</v>
      </c>
      <c r="L63">
        <f t="shared" si="7"/>
        <v>0</v>
      </c>
    </row>
    <row r="64" spans="1:12" x14ac:dyDescent="0.25">
      <c r="A64" t="s">
        <v>124</v>
      </c>
      <c r="B64" t="s">
        <v>63</v>
      </c>
      <c r="C64" t="s">
        <v>4</v>
      </c>
      <c r="D64">
        <v>37.119999999999997</v>
      </c>
      <c r="E64">
        <v>30</v>
      </c>
      <c r="F64">
        <v>40</v>
      </c>
      <c r="G64" s="50">
        <f t="shared" si="4"/>
        <v>26.355199999999996</v>
      </c>
      <c r="H64" s="50">
        <f t="shared" si="5"/>
        <v>8.1663999999999994</v>
      </c>
      <c r="I64" s="50">
        <f t="shared" si="6"/>
        <v>2.5984000000000003</v>
      </c>
      <c r="J64">
        <v>71</v>
      </c>
      <c r="K64">
        <v>22</v>
      </c>
      <c r="L64">
        <f t="shared" si="7"/>
        <v>7</v>
      </c>
    </row>
    <row r="65" spans="1:12" x14ac:dyDescent="0.25">
      <c r="A65" t="s">
        <v>125</v>
      </c>
      <c r="B65" t="s">
        <v>63</v>
      </c>
      <c r="C65" t="s">
        <v>126</v>
      </c>
      <c r="D65">
        <v>38.21</v>
      </c>
      <c r="E65">
        <v>30</v>
      </c>
      <c r="F65">
        <v>40</v>
      </c>
      <c r="G65" s="50">
        <f t="shared" si="4"/>
        <v>29.421700000000001</v>
      </c>
      <c r="H65" s="50">
        <f t="shared" si="5"/>
        <v>8.0241000000000007</v>
      </c>
      <c r="I65" s="50">
        <f t="shared" si="6"/>
        <v>0.76419999999999999</v>
      </c>
      <c r="J65">
        <v>77</v>
      </c>
      <c r="K65">
        <v>21</v>
      </c>
      <c r="L65">
        <f t="shared" si="7"/>
        <v>2</v>
      </c>
    </row>
    <row r="66" spans="1:12" x14ac:dyDescent="0.25">
      <c r="A66" t="s">
        <v>127</v>
      </c>
      <c r="B66" t="s">
        <v>63</v>
      </c>
      <c r="C66" t="s">
        <v>4</v>
      </c>
      <c r="D66">
        <v>116.76</v>
      </c>
      <c r="E66">
        <v>30</v>
      </c>
      <c r="F66">
        <v>40</v>
      </c>
      <c r="G66" s="50">
        <f t="shared" si="4"/>
        <v>88.7376</v>
      </c>
      <c r="H66" s="50">
        <f t="shared" si="5"/>
        <v>26.854800000000001</v>
      </c>
      <c r="I66" s="50">
        <f t="shared" si="6"/>
        <v>1.1676</v>
      </c>
      <c r="J66">
        <v>76</v>
      </c>
      <c r="K66">
        <v>23</v>
      </c>
      <c r="L66">
        <f t="shared" si="7"/>
        <v>1</v>
      </c>
    </row>
    <row r="67" spans="1:12" x14ac:dyDescent="0.25">
      <c r="A67" t="s">
        <v>128</v>
      </c>
      <c r="B67" t="s">
        <v>63</v>
      </c>
      <c r="C67" t="s">
        <v>4</v>
      </c>
      <c r="D67">
        <v>34.619999999999997</v>
      </c>
      <c r="E67">
        <v>30</v>
      </c>
      <c r="F67">
        <v>40</v>
      </c>
      <c r="G67" s="50">
        <f t="shared" si="4"/>
        <v>25.964999999999996</v>
      </c>
      <c r="H67" s="50">
        <f t="shared" si="5"/>
        <v>7.6163999999999996</v>
      </c>
      <c r="I67" s="50">
        <f t="shared" si="6"/>
        <v>1.0386</v>
      </c>
      <c r="J67">
        <v>75</v>
      </c>
      <c r="K67">
        <v>22</v>
      </c>
      <c r="L67">
        <f t="shared" si="7"/>
        <v>3</v>
      </c>
    </row>
    <row r="68" spans="1:12" x14ac:dyDescent="0.25">
      <c r="A68" t="s">
        <v>129</v>
      </c>
      <c r="B68" t="s">
        <v>63</v>
      </c>
      <c r="C68" t="s">
        <v>4</v>
      </c>
      <c r="D68">
        <v>34.229999999999997</v>
      </c>
      <c r="E68">
        <v>30</v>
      </c>
      <c r="F68">
        <v>40</v>
      </c>
      <c r="G68" s="50">
        <f t="shared" si="4"/>
        <v>26.014799999999997</v>
      </c>
      <c r="H68" s="50">
        <f t="shared" si="5"/>
        <v>8.2151999999999994</v>
      </c>
      <c r="I68" s="50">
        <f t="shared" si="6"/>
        <v>0</v>
      </c>
      <c r="J68">
        <v>76</v>
      </c>
      <c r="K68">
        <v>24</v>
      </c>
      <c r="L68">
        <f t="shared" si="7"/>
        <v>0</v>
      </c>
    </row>
    <row r="69" spans="1:12" x14ac:dyDescent="0.25">
      <c r="A69" t="s">
        <v>130</v>
      </c>
      <c r="B69" t="s">
        <v>63</v>
      </c>
      <c r="C69" t="s">
        <v>4</v>
      </c>
      <c r="D69">
        <v>54.5</v>
      </c>
      <c r="E69">
        <v>30</v>
      </c>
      <c r="F69">
        <v>30</v>
      </c>
      <c r="G69" s="50">
        <f t="shared" si="4"/>
        <v>41.965000000000003</v>
      </c>
      <c r="H69" s="50">
        <f t="shared" si="5"/>
        <v>10.355</v>
      </c>
      <c r="I69" s="50">
        <f t="shared" si="6"/>
        <v>2.1800000000000002</v>
      </c>
      <c r="J69">
        <v>77</v>
      </c>
      <c r="K69">
        <v>19</v>
      </c>
      <c r="L69">
        <f t="shared" si="7"/>
        <v>4</v>
      </c>
    </row>
    <row r="70" spans="1:12" x14ac:dyDescent="0.25">
      <c r="A70" t="s">
        <v>131</v>
      </c>
      <c r="B70" t="s">
        <v>63</v>
      </c>
      <c r="C70" t="s">
        <v>4</v>
      </c>
      <c r="D70">
        <v>26.99</v>
      </c>
      <c r="E70">
        <v>30</v>
      </c>
      <c r="F70">
        <v>40</v>
      </c>
      <c r="G70" s="50">
        <f t="shared" si="4"/>
        <v>20.2425</v>
      </c>
      <c r="H70" s="50">
        <f t="shared" si="5"/>
        <v>5.1280999999999999</v>
      </c>
      <c r="I70" s="50">
        <f t="shared" si="6"/>
        <v>1.6194</v>
      </c>
      <c r="J70">
        <v>75</v>
      </c>
      <c r="K70">
        <v>19</v>
      </c>
      <c r="L70">
        <f t="shared" si="7"/>
        <v>6</v>
      </c>
    </row>
    <row r="71" spans="1:12" x14ac:dyDescent="0.25">
      <c r="C71" t="s">
        <v>132</v>
      </c>
      <c r="D71">
        <f>SUM(D3:D70)</f>
        <v>7821.8599999999979</v>
      </c>
      <c r="E71" s="50">
        <f>AVERAGE(E3:E70)</f>
        <v>30</v>
      </c>
      <c r="F71" s="50">
        <f>AVERAGE(F3:F70)</f>
        <v>40</v>
      </c>
      <c r="G71" s="50"/>
      <c r="H71" s="50"/>
      <c r="I71" s="50"/>
      <c r="J71" s="50">
        <f>AVERAGE(J3:J70)</f>
        <v>72.088235294117652</v>
      </c>
      <c r="K71" s="50">
        <f>AVERAGE(K3:K70)</f>
        <v>34.470588235294116</v>
      </c>
      <c r="L71" s="50">
        <f>AVERAGE(L3:L70)</f>
        <v>8.485294117647058</v>
      </c>
    </row>
  </sheetData>
  <mergeCells count="2">
    <mergeCell ref="G1:I1"/>
    <mergeCell ref="J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topLeftCell="D1" zoomScale="110" zoomScaleNormal="110" workbookViewId="0">
      <selection activeCell="G1" sqref="G1"/>
    </sheetView>
  </sheetViews>
  <sheetFormatPr defaultColWidth="8.5546875" defaultRowHeight="13.2" x14ac:dyDescent="0.25"/>
  <cols>
    <col min="1" max="1026" width="15" customWidth="1"/>
  </cols>
  <sheetData>
    <row r="1" spans="1:12" x14ac:dyDescent="0.25">
      <c r="A1" t="s">
        <v>55</v>
      </c>
      <c r="B1" t="s">
        <v>56</v>
      </c>
      <c r="C1" t="s">
        <v>10</v>
      </c>
      <c r="D1" t="s">
        <v>57</v>
      </c>
      <c r="E1" t="s">
        <v>44</v>
      </c>
      <c r="F1" t="s">
        <v>58</v>
      </c>
      <c r="G1" s="95" t="s">
        <v>10</v>
      </c>
      <c r="H1" s="95"/>
      <c r="I1" s="95"/>
      <c r="J1" s="95" t="s">
        <v>10</v>
      </c>
      <c r="K1" s="95"/>
      <c r="L1" s="95"/>
    </row>
    <row r="2" spans="1:12" x14ac:dyDescent="0.25">
      <c r="G2" t="s">
        <v>59</v>
      </c>
      <c r="H2" t="s">
        <v>60</v>
      </c>
      <c r="I2" t="s">
        <v>61</v>
      </c>
      <c r="J2" t="s">
        <v>46</v>
      </c>
      <c r="K2" t="s">
        <v>47</v>
      </c>
      <c r="L2" t="s">
        <v>48</v>
      </c>
    </row>
    <row r="3" spans="1:12" x14ac:dyDescent="0.25">
      <c r="A3" t="s">
        <v>133</v>
      </c>
      <c r="B3" t="s">
        <v>63</v>
      </c>
      <c r="C3" t="s">
        <v>4</v>
      </c>
      <c r="D3">
        <v>116.32</v>
      </c>
      <c r="E3">
        <v>30</v>
      </c>
      <c r="F3">
        <v>40</v>
      </c>
      <c r="G3" s="50">
        <f t="shared" ref="G3:G30" si="0">J3%*D3</f>
        <v>90.729599999999991</v>
      </c>
      <c r="H3" s="50">
        <f t="shared" ref="H3:H30" si="1">K3%*D3</f>
        <v>25.590399999999999</v>
      </c>
      <c r="I3" s="50">
        <f t="shared" ref="I3:I30" si="2">L3%*D3</f>
        <v>0</v>
      </c>
      <c r="J3">
        <v>78</v>
      </c>
      <c r="K3">
        <v>22</v>
      </c>
      <c r="L3">
        <f t="shared" ref="L3:L30" si="3">100-J3-K3</f>
        <v>0</v>
      </c>
    </row>
    <row r="4" spans="1:12" x14ac:dyDescent="0.25">
      <c r="A4" t="s">
        <v>134</v>
      </c>
      <c r="B4" t="s">
        <v>63</v>
      </c>
      <c r="C4" t="s">
        <v>4</v>
      </c>
      <c r="D4">
        <v>144.30000000000001</v>
      </c>
      <c r="E4">
        <v>30</v>
      </c>
      <c r="F4">
        <v>40</v>
      </c>
      <c r="G4" s="50">
        <f t="shared" si="0"/>
        <v>108.22500000000001</v>
      </c>
      <c r="H4" s="50">
        <f t="shared" si="1"/>
        <v>36.075000000000003</v>
      </c>
      <c r="I4" s="50">
        <f t="shared" si="2"/>
        <v>0</v>
      </c>
      <c r="J4">
        <v>75</v>
      </c>
      <c r="K4">
        <v>25</v>
      </c>
      <c r="L4">
        <f t="shared" si="3"/>
        <v>0</v>
      </c>
    </row>
    <row r="5" spans="1:12" x14ac:dyDescent="0.25">
      <c r="A5" t="s">
        <v>135</v>
      </c>
      <c r="B5" t="s">
        <v>63</v>
      </c>
      <c r="C5" t="s">
        <v>4</v>
      </c>
      <c r="D5">
        <v>88.12</v>
      </c>
      <c r="E5">
        <v>30</v>
      </c>
      <c r="F5">
        <v>30</v>
      </c>
      <c r="G5" s="50">
        <f t="shared" si="0"/>
        <v>66.09</v>
      </c>
      <c r="H5" s="50">
        <f t="shared" si="1"/>
        <v>22.03</v>
      </c>
      <c r="I5" s="50">
        <f t="shared" si="2"/>
        <v>0</v>
      </c>
      <c r="J5">
        <v>75</v>
      </c>
      <c r="K5">
        <v>25</v>
      </c>
      <c r="L5">
        <f t="shared" si="3"/>
        <v>0</v>
      </c>
    </row>
    <row r="6" spans="1:12" x14ac:dyDescent="0.25">
      <c r="A6" t="s">
        <v>136</v>
      </c>
      <c r="B6" t="s">
        <v>63</v>
      </c>
      <c r="C6" t="s">
        <v>4</v>
      </c>
      <c r="D6">
        <v>86.71</v>
      </c>
      <c r="E6">
        <v>30</v>
      </c>
      <c r="F6">
        <v>30</v>
      </c>
      <c r="G6" s="50">
        <f t="shared" si="0"/>
        <v>65.032499999999999</v>
      </c>
      <c r="H6" s="50">
        <f t="shared" si="1"/>
        <v>21.677499999999998</v>
      </c>
      <c r="I6" s="50">
        <f t="shared" si="2"/>
        <v>0</v>
      </c>
      <c r="J6">
        <v>75</v>
      </c>
      <c r="K6">
        <v>25</v>
      </c>
      <c r="L6">
        <f t="shared" si="3"/>
        <v>0</v>
      </c>
    </row>
    <row r="7" spans="1:12" x14ac:dyDescent="0.25">
      <c r="A7" t="s">
        <v>137</v>
      </c>
      <c r="B7" t="s">
        <v>63</v>
      </c>
      <c r="C7" t="s">
        <v>4</v>
      </c>
      <c r="D7">
        <v>103.61</v>
      </c>
      <c r="E7">
        <v>30</v>
      </c>
      <c r="F7">
        <v>30</v>
      </c>
      <c r="G7" s="50">
        <f t="shared" si="0"/>
        <v>77.707499999999996</v>
      </c>
      <c r="H7" s="50">
        <f t="shared" si="1"/>
        <v>25.9025</v>
      </c>
      <c r="I7" s="50">
        <f t="shared" si="2"/>
        <v>0</v>
      </c>
      <c r="J7">
        <v>75</v>
      </c>
      <c r="K7">
        <v>25</v>
      </c>
      <c r="L7">
        <f t="shared" si="3"/>
        <v>0</v>
      </c>
    </row>
    <row r="8" spans="1:12" x14ac:dyDescent="0.25">
      <c r="A8" t="s">
        <v>138</v>
      </c>
      <c r="B8" t="s">
        <v>63</v>
      </c>
      <c r="C8" t="s">
        <v>4</v>
      </c>
      <c r="D8">
        <v>104.25</v>
      </c>
      <c r="E8">
        <v>30</v>
      </c>
      <c r="F8">
        <v>30</v>
      </c>
      <c r="G8" s="50">
        <f t="shared" si="0"/>
        <v>78.1875</v>
      </c>
      <c r="H8" s="50">
        <f t="shared" si="1"/>
        <v>26.0625</v>
      </c>
      <c r="I8" s="50">
        <f t="shared" si="2"/>
        <v>0</v>
      </c>
      <c r="J8">
        <v>75</v>
      </c>
      <c r="K8">
        <v>25</v>
      </c>
      <c r="L8">
        <f t="shared" si="3"/>
        <v>0</v>
      </c>
    </row>
    <row r="9" spans="1:12" x14ac:dyDescent="0.25">
      <c r="A9" t="s">
        <v>139</v>
      </c>
      <c r="B9" t="s">
        <v>63</v>
      </c>
      <c r="C9" t="s">
        <v>4</v>
      </c>
      <c r="D9">
        <v>156.91</v>
      </c>
      <c r="E9">
        <v>30</v>
      </c>
      <c r="F9">
        <v>40</v>
      </c>
      <c r="G9" s="50">
        <f t="shared" si="0"/>
        <v>122.38980000000001</v>
      </c>
      <c r="H9" s="50">
        <f t="shared" si="1"/>
        <v>34.520200000000003</v>
      </c>
      <c r="I9" s="50">
        <f t="shared" si="2"/>
        <v>0</v>
      </c>
      <c r="J9">
        <v>78</v>
      </c>
      <c r="K9">
        <v>22</v>
      </c>
      <c r="L9">
        <f t="shared" si="3"/>
        <v>0</v>
      </c>
    </row>
    <row r="10" spans="1:12" x14ac:dyDescent="0.25">
      <c r="A10" t="s">
        <v>140</v>
      </c>
      <c r="B10" t="s">
        <v>63</v>
      </c>
      <c r="C10" t="s">
        <v>4</v>
      </c>
      <c r="D10">
        <v>160.87</v>
      </c>
      <c r="E10">
        <v>30</v>
      </c>
      <c r="F10">
        <v>40</v>
      </c>
      <c r="G10" s="50">
        <f t="shared" si="0"/>
        <v>120.6525</v>
      </c>
      <c r="H10" s="50">
        <f t="shared" si="1"/>
        <v>40.217500000000001</v>
      </c>
      <c r="I10" s="50">
        <f t="shared" si="2"/>
        <v>0</v>
      </c>
      <c r="J10">
        <v>75</v>
      </c>
      <c r="K10">
        <v>25</v>
      </c>
      <c r="L10">
        <f t="shared" si="3"/>
        <v>0</v>
      </c>
    </row>
    <row r="11" spans="1:12" x14ac:dyDescent="0.25">
      <c r="A11" t="s">
        <v>141</v>
      </c>
      <c r="B11" t="s">
        <v>63</v>
      </c>
      <c r="C11" t="s">
        <v>4</v>
      </c>
      <c r="D11">
        <v>54.63</v>
      </c>
      <c r="E11">
        <v>30</v>
      </c>
      <c r="F11">
        <v>40</v>
      </c>
      <c r="G11" s="50">
        <f t="shared" si="0"/>
        <v>40.972500000000004</v>
      </c>
      <c r="H11" s="50">
        <f t="shared" si="1"/>
        <v>13.657500000000001</v>
      </c>
      <c r="I11" s="50">
        <f t="shared" si="2"/>
        <v>0</v>
      </c>
      <c r="J11">
        <v>75</v>
      </c>
      <c r="K11">
        <v>25</v>
      </c>
      <c r="L11">
        <f t="shared" si="3"/>
        <v>0</v>
      </c>
    </row>
    <row r="12" spans="1:12" x14ac:dyDescent="0.25">
      <c r="A12" t="s">
        <v>142</v>
      </c>
      <c r="B12" t="s">
        <v>63</v>
      </c>
      <c r="C12" t="s">
        <v>4</v>
      </c>
      <c r="D12">
        <v>54.86</v>
      </c>
      <c r="E12">
        <v>30</v>
      </c>
      <c r="F12">
        <v>40</v>
      </c>
      <c r="G12" s="50">
        <f t="shared" si="0"/>
        <v>41.144999999999996</v>
      </c>
      <c r="H12" s="50">
        <f t="shared" si="1"/>
        <v>13.715</v>
      </c>
      <c r="I12" s="50">
        <f t="shared" si="2"/>
        <v>0</v>
      </c>
      <c r="J12">
        <v>75</v>
      </c>
      <c r="K12">
        <v>25</v>
      </c>
      <c r="L12">
        <f t="shared" si="3"/>
        <v>0</v>
      </c>
    </row>
    <row r="13" spans="1:12" x14ac:dyDescent="0.25">
      <c r="A13" t="s">
        <v>143</v>
      </c>
      <c r="B13" t="s">
        <v>63</v>
      </c>
      <c r="C13" t="s">
        <v>4</v>
      </c>
      <c r="D13">
        <v>52.1</v>
      </c>
      <c r="E13">
        <v>30</v>
      </c>
      <c r="F13">
        <v>40</v>
      </c>
      <c r="G13" s="50">
        <f t="shared" si="0"/>
        <v>39.596000000000004</v>
      </c>
      <c r="H13" s="50">
        <f t="shared" si="1"/>
        <v>11.983000000000001</v>
      </c>
      <c r="I13" s="50">
        <f t="shared" si="2"/>
        <v>0.52100000000000002</v>
      </c>
      <c r="J13">
        <v>76</v>
      </c>
      <c r="K13">
        <v>23</v>
      </c>
      <c r="L13">
        <f t="shared" si="3"/>
        <v>1</v>
      </c>
    </row>
    <row r="14" spans="1:12" x14ac:dyDescent="0.25">
      <c r="A14" t="s">
        <v>144</v>
      </c>
      <c r="B14" t="s">
        <v>63</v>
      </c>
      <c r="C14" t="s">
        <v>4</v>
      </c>
      <c r="D14">
        <v>52.29</v>
      </c>
      <c r="E14">
        <v>30</v>
      </c>
      <c r="F14">
        <v>40</v>
      </c>
      <c r="G14" s="50">
        <f t="shared" si="0"/>
        <v>39.217500000000001</v>
      </c>
      <c r="H14" s="50">
        <f t="shared" si="1"/>
        <v>13.0725</v>
      </c>
      <c r="I14" s="50">
        <f t="shared" si="2"/>
        <v>0</v>
      </c>
      <c r="J14">
        <v>75</v>
      </c>
      <c r="K14">
        <v>25</v>
      </c>
      <c r="L14">
        <f t="shared" si="3"/>
        <v>0</v>
      </c>
    </row>
    <row r="15" spans="1:12" x14ac:dyDescent="0.25">
      <c r="A15" t="s">
        <v>145</v>
      </c>
      <c r="B15" t="s">
        <v>63</v>
      </c>
      <c r="C15" t="s">
        <v>4</v>
      </c>
      <c r="D15">
        <v>241.91</v>
      </c>
      <c r="E15">
        <v>30</v>
      </c>
      <c r="F15">
        <v>40</v>
      </c>
      <c r="G15" s="50">
        <f t="shared" si="0"/>
        <v>181.4325</v>
      </c>
      <c r="H15" s="50">
        <f t="shared" si="1"/>
        <v>60.477499999999999</v>
      </c>
      <c r="I15" s="50">
        <f t="shared" si="2"/>
        <v>0</v>
      </c>
      <c r="J15">
        <v>75</v>
      </c>
      <c r="K15">
        <v>25</v>
      </c>
      <c r="L15">
        <f t="shared" si="3"/>
        <v>0</v>
      </c>
    </row>
    <row r="16" spans="1:12" x14ac:dyDescent="0.25">
      <c r="A16" t="s">
        <v>146</v>
      </c>
      <c r="B16" t="s">
        <v>63</v>
      </c>
      <c r="C16" t="s">
        <v>4</v>
      </c>
      <c r="D16">
        <v>251.6</v>
      </c>
      <c r="E16">
        <v>30</v>
      </c>
      <c r="F16">
        <v>40</v>
      </c>
      <c r="G16" s="50">
        <f t="shared" si="0"/>
        <v>188.7</v>
      </c>
      <c r="H16" s="50">
        <f t="shared" si="1"/>
        <v>62.9</v>
      </c>
      <c r="I16" s="50">
        <f t="shared" si="2"/>
        <v>0</v>
      </c>
      <c r="J16">
        <v>75</v>
      </c>
      <c r="K16">
        <v>25</v>
      </c>
      <c r="L16">
        <f t="shared" si="3"/>
        <v>0</v>
      </c>
    </row>
    <row r="17" spans="1:12" x14ac:dyDescent="0.25">
      <c r="A17" t="s">
        <v>147</v>
      </c>
      <c r="B17" t="s">
        <v>63</v>
      </c>
      <c r="C17" t="s">
        <v>4</v>
      </c>
      <c r="D17">
        <v>48.29</v>
      </c>
      <c r="E17">
        <v>30</v>
      </c>
      <c r="F17">
        <v>40</v>
      </c>
      <c r="G17" s="50">
        <f t="shared" si="0"/>
        <v>37.183300000000003</v>
      </c>
      <c r="H17" s="50">
        <f t="shared" si="1"/>
        <v>10.1409</v>
      </c>
      <c r="I17" s="50">
        <f t="shared" si="2"/>
        <v>0.96579999999999999</v>
      </c>
      <c r="J17">
        <v>77</v>
      </c>
      <c r="K17">
        <v>21</v>
      </c>
      <c r="L17">
        <f t="shared" si="3"/>
        <v>2</v>
      </c>
    </row>
    <row r="18" spans="1:12" x14ac:dyDescent="0.25">
      <c r="A18" t="s">
        <v>148</v>
      </c>
      <c r="B18" t="s">
        <v>63</v>
      </c>
      <c r="C18" t="s">
        <v>4</v>
      </c>
      <c r="D18">
        <v>56.97</v>
      </c>
      <c r="E18">
        <v>30</v>
      </c>
      <c r="F18">
        <v>30</v>
      </c>
      <c r="G18" s="50">
        <f t="shared" si="0"/>
        <v>42.727499999999999</v>
      </c>
      <c r="H18" s="50">
        <f t="shared" si="1"/>
        <v>14.2425</v>
      </c>
      <c r="I18" s="50">
        <f t="shared" si="2"/>
        <v>0</v>
      </c>
      <c r="J18">
        <v>75</v>
      </c>
      <c r="K18">
        <v>25</v>
      </c>
      <c r="L18">
        <f t="shared" si="3"/>
        <v>0</v>
      </c>
    </row>
    <row r="19" spans="1:12" x14ac:dyDescent="0.25">
      <c r="A19" t="s">
        <v>149</v>
      </c>
      <c r="B19" t="s">
        <v>63</v>
      </c>
      <c r="C19" t="s">
        <v>4</v>
      </c>
      <c r="D19">
        <v>90.08</v>
      </c>
      <c r="E19">
        <v>30</v>
      </c>
      <c r="F19">
        <v>40</v>
      </c>
      <c r="G19" s="50">
        <f t="shared" si="0"/>
        <v>67.56</v>
      </c>
      <c r="H19" s="50">
        <f t="shared" si="1"/>
        <v>22.52</v>
      </c>
      <c r="I19" s="50">
        <f t="shared" si="2"/>
        <v>0</v>
      </c>
      <c r="J19">
        <v>75</v>
      </c>
      <c r="K19">
        <v>25</v>
      </c>
      <c r="L19">
        <f t="shared" si="3"/>
        <v>0</v>
      </c>
    </row>
    <row r="20" spans="1:12" x14ac:dyDescent="0.25">
      <c r="A20" t="s">
        <v>150</v>
      </c>
      <c r="B20" t="s">
        <v>63</v>
      </c>
      <c r="C20" t="s">
        <v>4</v>
      </c>
      <c r="D20">
        <v>89.98</v>
      </c>
      <c r="E20">
        <v>30</v>
      </c>
      <c r="F20">
        <v>40</v>
      </c>
      <c r="G20" s="50">
        <f t="shared" si="0"/>
        <v>62.086199999999998</v>
      </c>
      <c r="H20" s="50">
        <f t="shared" si="1"/>
        <v>22.495000000000001</v>
      </c>
      <c r="I20" s="50">
        <f t="shared" si="2"/>
        <v>5.3987999999999996</v>
      </c>
      <c r="J20">
        <v>69</v>
      </c>
      <c r="K20">
        <v>25</v>
      </c>
      <c r="L20">
        <f t="shared" si="3"/>
        <v>6</v>
      </c>
    </row>
    <row r="21" spans="1:12" x14ac:dyDescent="0.25">
      <c r="A21" t="s">
        <v>151</v>
      </c>
      <c r="B21" t="s">
        <v>63</v>
      </c>
      <c r="C21" t="s">
        <v>4</v>
      </c>
      <c r="D21">
        <v>151.38</v>
      </c>
      <c r="E21">
        <v>30</v>
      </c>
      <c r="F21">
        <v>40</v>
      </c>
      <c r="G21" s="50">
        <f t="shared" si="0"/>
        <v>113.535</v>
      </c>
      <c r="H21" s="50">
        <f t="shared" si="1"/>
        <v>37.844999999999999</v>
      </c>
      <c r="I21" s="50">
        <f t="shared" si="2"/>
        <v>0</v>
      </c>
      <c r="J21">
        <v>75</v>
      </c>
      <c r="K21">
        <v>25</v>
      </c>
      <c r="L21">
        <f t="shared" si="3"/>
        <v>0</v>
      </c>
    </row>
    <row r="22" spans="1:12" x14ac:dyDescent="0.25">
      <c r="A22" t="s">
        <v>152</v>
      </c>
      <c r="B22" t="s">
        <v>63</v>
      </c>
      <c r="C22" t="s">
        <v>4</v>
      </c>
      <c r="D22">
        <v>183.06</v>
      </c>
      <c r="E22">
        <v>30</v>
      </c>
      <c r="F22">
        <v>40</v>
      </c>
      <c r="G22" s="50">
        <f t="shared" si="0"/>
        <v>137.29500000000002</v>
      </c>
      <c r="H22" s="50">
        <f t="shared" si="1"/>
        <v>45.765000000000001</v>
      </c>
      <c r="I22" s="50">
        <f t="shared" si="2"/>
        <v>0</v>
      </c>
      <c r="J22">
        <v>75</v>
      </c>
      <c r="K22">
        <v>25</v>
      </c>
      <c r="L22">
        <f t="shared" si="3"/>
        <v>0</v>
      </c>
    </row>
    <row r="23" spans="1:12" x14ac:dyDescent="0.25">
      <c r="A23" t="s">
        <v>153</v>
      </c>
      <c r="B23" t="s">
        <v>63</v>
      </c>
      <c r="C23" t="s">
        <v>4</v>
      </c>
      <c r="D23">
        <v>105.41</v>
      </c>
      <c r="E23">
        <v>30</v>
      </c>
      <c r="F23">
        <v>40</v>
      </c>
      <c r="G23" s="50">
        <f t="shared" si="0"/>
        <v>82.219800000000006</v>
      </c>
      <c r="H23" s="50">
        <f t="shared" si="1"/>
        <v>22.136099999999999</v>
      </c>
      <c r="I23" s="50">
        <f t="shared" si="2"/>
        <v>1.0541</v>
      </c>
      <c r="J23">
        <v>78</v>
      </c>
      <c r="K23">
        <v>21</v>
      </c>
      <c r="L23">
        <f t="shared" si="3"/>
        <v>1</v>
      </c>
    </row>
    <row r="24" spans="1:12" x14ac:dyDescent="0.25">
      <c r="A24" t="s">
        <v>154</v>
      </c>
      <c r="B24" t="s">
        <v>63</v>
      </c>
      <c r="C24" t="s">
        <v>4</v>
      </c>
      <c r="D24">
        <v>48</v>
      </c>
      <c r="E24">
        <v>30</v>
      </c>
      <c r="F24">
        <v>40</v>
      </c>
      <c r="G24" s="50">
        <f t="shared" si="0"/>
        <v>36</v>
      </c>
      <c r="H24" s="50">
        <f t="shared" si="1"/>
        <v>12</v>
      </c>
      <c r="I24" s="50">
        <f t="shared" si="2"/>
        <v>0</v>
      </c>
      <c r="J24">
        <v>75</v>
      </c>
      <c r="K24">
        <v>25</v>
      </c>
      <c r="L24">
        <f t="shared" si="3"/>
        <v>0</v>
      </c>
    </row>
    <row r="25" spans="1:12" x14ac:dyDescent="0.25">
      <c r="A25" t="s">
        <v>155</v>
      </c>
      <c r="B25" t="s">
        <v>63</v>
      </c>
      <c r="C25" t="s">
        <v>4</v>
      </c>
      <c r="D25">
        <v>55.17</v>
      </c>
      <c r="E25">
        <v>30</v>
      </c>
      <c r="F25">
        <v>40</v>
      </c>
      <c r="G25" s="50">
        <f t="shared" si="0"/>
        <v>41.377499999999998</v>
      </c>
      <c r="H25" s="50">
        <f t="shared" si="1"/>
        <v>13.7925</v>
      </c>
      <c r="I25" s="50">
        <f t="shared" si="2"/>
        <v>0</v>
      </c>
      <c r="J25">
        <v>75</v>
      </c>
      <c r="K25">
        <v>25</v>
      </c>
      <c r="L25">
        <f t="shared" si="3"/>
        <v>0</v>
      </c>
    </row>
    <row r="26" spans="1:12" x14ac:dyDescent="0.25">
      <c r="A26" t="s">
        <v>156</v>
      </c>
      <c r="B26" t="s">
        <v>63</v>
      </c>
      <c r="C26" t="s">
        <v>4</v>
      </c>
      <c r="D26">
        <v>38.14</v>
      </c>
      <c r="E26">
        <v>30</v>
      </c>
      <c r="F26">
        <v>40</v>
      </c>
      <c r="G26" s="50">
        <f t="shared" si="0"/>
        <v>28.605</v>
      </c>
      <c r="H26" s="50">
        <f t="shared" si="1"/>
        <v>9.5350000000000001</v>
      </c>
      <c r="I26" s="50">
        <f t="shared" si="2"/>
        <v>0</v>
      </c>
      <c r="J26">
        <v>75</v>
      </c>
      <c r="K26">
        <v>25</v>
      </c>
      <c r="L26">
        <f t="shared" si="3"/>
        <v>0</v>
      </c>
    </row>
    <row r="27" spans="1:12" x14ac:dyDescent="0.25">
      <c r="A27" t="s">
        <v>157</v>
      </c>
      <c r="B27" t="s">
        <v>63</v>
      </c>
      <c r="C27" t="s">
        <v>4</v>
      </c>
      <c r="D27">
        <v>38.18</v>
      </c>
      <c r="E27">
        <v>30</v>
      </c>
      <c r="F27">
        <v>40</v>
      </c>
      <c r="G27" s="50">
        <f t="shared" si="0"/>
        <v>29.398600000000002</v>
      </c>
      <c r="H27" s="50">
        <f t="shared" si="1"/>
        <v>8.7813999999999997</v>
      </c>
      <c r="I27" s="50">
        <f t="shared" si="2"/>
        <v>0</v>
      </c>
      <c r="J27">
        <v>77</v>
      </c>
      <c r="K27">
        <v>23</v>
      </c>
      <c r="L27">
        <f t="shared" si="3"/>
        <v>0</v>
      </c>
    </row>
    <row r="28" spans="1:12" x14ac:dyDescent="0.25">
      <c r="A28" t="s">
        <v>158</v>
      </c>
      <c r="B28" t="s">
        <v>63</v>
      </c>
      <c r="C28" t="s">
        <v>4</v>
      </c>
      <c r="D28">
        <v>118.62</v>
      </c>
      <c r="E28">
        <v>30</v>
      </c>
      <c r="F28">
        <v>40</v>
      </c>
      <c r="G28" s="50">
        <f t="shared" si="0"/>
        <v>88.965000000000003</v>
      </c>
      <c r="H28" s="50">
        <f t="shared" si="1"/>
        <v>29.655000000000001</v>
      </c>
      <c r="I28" s="50">
        <f t="shared" si="2"/>
        <v>0</v>
      </c>
      <c r="J28">
        <v>75</v>
      </c>
      <c r="K28">
        <v>25</v>
      </c>
      <c r="L28">
        <f t="shared" si="3"/>
        <v>0</v>
      </c>
    </row>
    <row r="29" spans="1:12" x14ac:dyDescent="0.25">
      <c r="A29" t="s">
        <v>159</v>
      </c>
      <c r="B29" t="s">
        <v>63</v>
      </c>
      <c r="C29" t="s">
        <v>4</v>
      </c>
      <c r="D29">
        <v>114.86</v>
      </c>
      <c r="E29">
        <v>30</v>
      </c>
      <c r="F29">
        <v>40</v>
      </c>
      <c r="G29" s="50">
        <f t="shared" si="0"/>
        <v>86.144999999999996</v>
      </c>
      <c r="H29" s="50">
        <f t="shared" si="1"/>
        <v>28.715</v>
      </c>
      <c r="I29" s="50">
        <f t="shared" si="2"/>
        <v>0</v>
      </c>
      <c r="J29">
        <v>75</v>
      </c>
      <c r="K29">
        <v>25</v>
      </c>
      <c r="L29">
        <f t="shared" si="3"/>
        <v>0</v>
      </c>
    </row>
    <row r="30" spans="1:12" x14ac:dyDescent="0.25">
      <c r="A30" t="s">
        <v>160</v>
      </c>
      <c r="B30" t="s">
        <v>63</v>
      </c>
      <c r="C30" t="s">
        <v>4</v>
      </c>
      <c r="D30">
        <v>230.73</v>
      </c>
      <c r="E30">
        <v>30</v>
      </c>
      <c r="F30">
        <v>40</v>
      </c>
      <c r="G30" s="50">
        <f t="shared" si="0"/>
        <v>173.04749999999999</v>
      </c>
      <c r="H30" s="50">
        <f t="shared" si="1"/>
        <v>57.682499999999997</v>
      </c>
      <c r="I30" s="50">
        <f t="shared" si="2"/>
        <v>0</v>
      </c>
      <c r="J30">
        <v>75</v>
      </c>
      <c r="K30">
        <v>25</v>
      </c>
      <c r="L30">
        <f t="shared" si="3"/>
        <v>0</v>
      </c>
    </row>
    <row r="31" spans="1:12" x14ac:dyDescent="0.25">
      <c r="C31" t="s">
        <v>132</v>
      </c>
      <c r="D31">
        <f>SUM(D3:D30)</f>
        <v>3037.3499999999995</v>
      </c>
      <c r="E31" s="50">
        <f>AVERAGE(E3:E30)</f>
        <v>30</v>
      </c>
      <c r="F31" s="50">
        <f>AVERAGE(F3:F30)</f>
        <v>38.214285714285715</v>
      </c>
      <c r="G31" s="50"/>
      <c r="H31" s="50"/>
      <c r="I31" s="50"/>
      <c r="J31" s="50">
        <f>AVERAGE(J3:J30)</f>
        <v>75.285714285714292</v>
      </c>
      <c r="K31" s="50">
        <f>AVERAGE(K3:K30)</f>
        <v>24.357142857142858</v>
      </c>
      <c r="L31" s="50">
        <f>AVERAGE(L3:L30)</f>
        <v>0.35714285714285715</v>
      </c>
    </row>
  </sheetData>
  <mergeCells count="2">
    <mergeCell ref="G1:I1"/>
    <mergeCell ref="J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5"/>
  <sheetViews>
    <sheetView topLeftCell="B1" zoomScale="110" zoomScaleNormal="110" workbookViewId="0">
      <selection activeCell="G1" sqref="G1"/>
    </sheetView>
  </sheetViews>
  <sheetFormatPr defaultColWidth="8.5546875" defaultRowHeight="13.2" x14ac:dyDescent="0.25"/>
  <cols>
    <col min="1" max="1026" width="15" customWidth="1"/>
  </cols>
  <sheetData>
    <row r="1" spans="1:12" x14ac:dyDescent="0.25">
      <c r="A1" t="s">
        <v>55</v>
      </c>
      <c r="B1" t="s">
        <v>56</v>
      </c>
      <c r="C1" t="s">
        <v>10</v>
      </c>
      <c r="D1" t="s">
        <v>57</v>
      </c>
      <c r="E1" t="s">
        <v>44</v>
      </c>
      <c r="F1" t="s">
        <v>58</v>
      </c>
      <c r="G1" s="95" t="s">
        <v>10</v>
      </c>
      <c r="H1" s="95"/>
      <c r="I1" s="95"/>
      <c r="J1" s="95" t="s">
        <v>10</v>
      </c>
      <c r="K1" s="95"/>
      <c r="L1" s="95"/>
    </row>
    <row r="2" spans="1:12" x14ac:dyDescent="0.25">
      <c r="G2" t="s">
        <v>59</v>
      </c>
      <c r="H2" t="s">
        <v>60</v>
      </c>
      <c r="I2" t="s">
        <v>61</v>
      </c>
      <c r="J2" t="s">
        <v>46</v>
      </c>
      <c r="K2" t="s">
        <v>47</v>
      </c>
      <c r="L2" t="s">
        <v>48</v>
      </c>
    </row>
    <row r="3" spans="1:12" x14ac:dyDescent="0.25">
      <c r="A3" t="s">
        <v>161</v>
      </c>
      <c r="B3" t="s">
        <v>63</v>
      </c>
      <c r="C3" t="s">
        <v>4</v>
      </c>
      <c r="D3">
        <v>108.98</v>
      </c>
      <c r="E3">
        <v>20</v>
      </c>
      <c r="F3">
        <v>40</v>
      </c>
      <c r="G3" s="50">
        <f t="shared" ref="G3:G34" si="0">J3%*D3</f>
        <v>68.65740000000001</v>
      </c>
      <c r="H3" s="50">
        <f t="shared" ref="H3:H34" si="1">K3%*D3</f>
        <v>38.143000000000001</v>
      </c>
      <c r="I3" s="50">
        <f t="shared" ref="I3:I34" si="2">L3%*D3</f>
        <v>2.1796000000000002</v>
      </c>
      <c r="J3">
        <v>63</v>
      </c>
      <c r="K3">
        <v>35</v>
      </c>
      <c r="L3">
        <f t="shared" ref="L3:L34" si="3">100-J3-K3</f>
        <v>2</v>
      </c>
    </row>
    <row r="4" spans="1:12" x14ac:dyDescent="0.25">
      <c r="A4" t="s">
        <v>162</v>
      </c>
      <c r="B4" t="s">
        <v>63</v>
      </c>
      <c r="C4" t="s">
        <v>4</v>
      </c>
      <c r="D4">
        <v>110.66</v>
      </c>
      <c r="E4">
        <v>20</v>
      </c>
      <c r="F4">
        <v>40</v>
      </c>
      <c r="G4" s="50">
        <f t="shared" si="0"/>
        <v>66.396000000000001</v>
      </c>
      <c r="H4" s="50">
        <f t="shared" si="1"/>
        <v>44.264000000000003</v>
      </c>
      <c r="I4" s="50">
        <f t="shared" si="2"/>
        <v>0</v>
      </c>
      <c r="J4">
        <v>60</v>
      </c>
      <c r="K4">
        <v>40</v>
      </c>
      <c r="L4">
        <f t="shared" si="3"/>
        <v>0</v>
      </c>
    </row>
    <row r="5" spans="1:12" x14ac:dyDescent="0.25">
      <c r="A5" t="s">
        <v>163</v>
      </c>
      <c r="B5" t="s">
        <v>63</v>
      </c>
      <c r="C5" t="s">
        <v>4</v>
      </c>
      <c r="D5">
        <v>72.930000000000007</v>
      </c>
      <c r="E5">
        <v>20</v>
      </c>
      <c r="F5">
        <v>40</v>
      </c>
      <c r="G5" s="50">
        <f t="shared" si="0"/>
        <v>47.404500000000006</v>
      </c>
      <c r="H5" s="50">
        <f t="shared" si="1"/>
        <v>25.525500000000001</v>
      </c>
      <c r="I5" s="50">
        <f t="shared" si="2"/>
        <v>0</v>
      </c>
      <c r="J5">
        <v>65</v>
      </c>
      <c r="K5">
        <v>35</v>
      </c>
      <c r="L5">
        <f t="shared" si="3"/>
        <v>0</v>
      </c>
    </row>
    <row r="6" spans="1:12" x14ac:dyDescent="0.25">
      <c r="A6" t="s">
        <v>164</v>
      </c>
      <c r="B6" t="s">
        <v>63</v>
      </c>
      <c r="C6" t="s">
        <v>4</v>
      </c>
      <c r="D6">
        <v>73.44</v>
      </c>
      <c r="E6">
        <v>20</v>
      </c>
      <c r="F6">
        <v>40</v>
      </c>
      <c r="G6" s="50">
        <f t="shared" si="0"/>
        <v>51.407999999999994</v>
      </c>
      <c r="H6" s="50">
        <f t="shared" si="1"/>
        <v>22.032</v>
      </c>
      <c r="I6" s="50">
        <f t="shared" si="2"/>
        <v>0</v>
      </c>
      <c r="J6">
        <v>70</v>
      </c>
      <c r="K6">
        <v>30</v>
      </c>
      <c r="L6">
        <f t="shared" si="3"/>
        <v>0</v>
      </c>
    </row>
    <row r="7" spans="1:12" x14ac:dyDescent="0.25">
      <c r="A7" t="s">
        <v>165</v>
      </c>
      <c r="B7" t="s">
        <v>63</v>
      </c>
      <c r="C7" t="s">
        <v>4</v>
      </c>
      <c r="D7">
        <v>249.42</v>
      </c>
      <c r="E7">
        <v>20</v>
      </c>
      <c r="F7">
        <v>30</v>
      </c>
      <c r="G7" s="50">
        <f t="shared" si="0"/>
        <v>174.59399999999999</v>
      </c>
      <c r="H7" s="50">
        <f t="shared" si="1"/>
        <v>74.825999999999993</v>
      </c>
      <c r="I7" s="50">
        <f t="shared" si="2"/>
        <v>0</v>
      </c>
      <c r="J7">
        <v>70</v>
      </c>
      <c r="K7">
        <v>30</v>
      </c>
      <c r="L7">
        <f t="shared" si="3"/>
        <v>0</v>
      </c>
    </row>
    <row r="8" spans="1:12" x14ac:dyDescent="0.25">
      <c r="A8" t="s">
        <v>166</v>
      </c>
      <c r="B8" t="s">
        <v>63</v>
      </c>
      <c r="C8" t="s">
        <v>4</v>
      </c>
      <c r="D8">
        <v>246.57</v>
      </c>
      <c r="E8">
        <v>20</v>
      </c>
      <c r="F8">
        <v>30</v>
      </c>
      <c r="G8" s="50">
        <f t="shared" si="0"/>
        <v>172.59899999999999</v>
      </c>
      <c r="H8" s="50">
        <f t="shared" si="1"/>
        <v>73.970999999999989</v>
      </c>
      <c r="I8" s="50">
        <f t="shared" si="2"/>
        <v>0</v>
      </c>
      <c r="J8">
        <v>70</v>
      </c>
      <c r="K8">
        <v>30</v>
      </c>
      <c r="L8">
        <f t="shared" si="3"/>
        <v>0</v>
      </c>
    </row>
    <row r="9" spans="1:12" x14ac:dyDescent="0.25">
      <c r="A9" t="s">
        <v>167</v>
      </c>
      <c r="B9" t="s">
        <v>63</v>
      </c>
      <c r="C9" t="s">
        <v>4</v>
      </c>
      <c r="D9">
        <v>294.98</v>
      </c>
      <c r="E9">
        <v>20</v>
      </c>
      <c r="F9">
        <v>30</v>
      </c>
      <c r="G9" s="50">
        <f t="shared" si="0"/>
        <v>191.73700000000002</v>
      </c>
      <c r="H9" s="50">
        <f t="shared" si="1"/>
        <v>103.24299999999999</v>
      </c>
      <c r="I9" s="50">
        <f t="shared" si="2"/>
        <v>0</v>
      </c>
      <c r="J9">
        <v>65</v>
      </c>
      <c r="K9">
        <v>35</v>
      </c>
      <c r="L9">
        <f t="shared" si="3"/>
        <v>0</v>
      </c>
    </row>
    <row r="10" spans="1:12" x14ac:dyDescent="0.25">
      <c r="A10" t="s">
        <v>168</v>
      </c>
      <c r="B10" t="s">
        <v>63</v>
      </c>
      <c r="C10" t="s">
        <v>4</v>
      </c>
      <c r="D10">
        <v>295.25</v>
      </c>
      <c r="E10">
        <v>20</v>
      </c>
      <c r="F10">
        <v>20</v>
      </c>
      <c r="G10" s="50">
        <f t="shared" si="0"/>
        <v>203.7225</v>
      </c>
      <c r="H10" s="50">
        <f t="shared" si="1"/>
        <v>88.575000000000003</v>
      </c>
      <c r="I10" s="50">
        <f t="shared" si="2"/>
        <v>2.9525000000000001</v>
      </c>
      <c r="J10">
        <v>69</v>
      </c>
      <c r="K10">
        <v>30</v>
      </c>
      <c r="L10">
        <f t="shared" si="3"/>
        <v>1</v>
      </c>
    </row>
    <row r="11" spans="1:12" x14ac:dyDescent="0.25">
      <c r="A11" t="s">
        <v>169</v>
      </c>
      <c r="B11" t="s">
        <v>63</v>
      </c>
      <c r="C11" t="s">
        <v>4</v>
      </c>
      <c r="D11">
        <v>97.84</v>
      </c>
      <c r="E11">
        <v>20</v>
      </c>
      <c r="F11">
        <v>30</v>
      </c>
      <c r="G11" s="50">
        <f t="shared" si="0"/>
        <v>63.596000000000004</v>
      </c>
      <c r="H11" s="50">
        <f t="shared" si="1"/>
        <v>34.244</v>
      </c>
      <c r="I11" s="50">
        <f t="shared" si="2"/>
        <v>0</v>
      </c>
      <c r="J11">
        <v>65</v>
      </c>
      <c r="K11">
        <v>35</v>
      </c>
      <c r="L11">
        <f t="shared" si="3"/>
        <v>0</v>
      </c>
    </row>
    <row r="12" spans="1:12" x14ac:dyDescent="0.25">
      <c r="A12" t="s">
        <v>170</v>
      </c>
      <c r="B12" t="s">
        <v>63</v>
      </c>
      <c r="C12" t="s">
        <v>4</v>
      </c>
      <c r="D12">
        <v>102</v>
      </c>
      <c r="E12">
        <v>30</v>
      </c>
      <c r="F12">
        <v>30</v>
      </c>
      <c r="G12" s="50">
        <f t="shared" si="0"/>
        <v>76.5</v>
      </c>
      <c r="H12" s="50">
        <f t="shared" si="1"/>
        <v>25.5</v>
      </c>
      <c r="I12" s="50">
        <f t="shared" si="2"/>
        <v>0</v>
      </c>
      <c r="J12">
        <v>75</v>
      </c>
      <c r="K12">
        <v>25</v>
      </c>
      <c r="L12">
        <f t="shared" si="3"/>
        <v>0</v>
      </c>
    </row>
    <row r="13" spans="1:12" x14ac:dyDescent="0.25">
      <c r="A13" t="s">
        <v>171</v>
      </c>
      <c r="B13" t="s">
        <v>63</v>
      </c>
      <c r="C13" t="s">
        <v>4</v>
      </c>
      <c r="D13">
        <v>233.59</v>
      </c>
      <c r="E13">
        <v>40</v>
      </c>
      <c r="F13">
        <v>30</v>
      </c>
      <c r="G13" s="50">
        <f t="shared" si="0"/>
        <v>175.1925</v>
      </c>
      <c r="H13" s="50">
        <f t="shared" si="1"/>
        <v>58.397500000000001</v>
      </c>
      <c r="I13" s="50">
        <f t="shared" si="2"/>
        <v>0</v>
      </c>
      <c r="J13">
        <v>75</v>
      </c>
      <c r="K13">
        <v>25</v>
      </c>
      <c r="L13">
        <f t="shared" si="3"/>
        <v>0</v>
      </c>
    </row>
    <row r="14" spans="1:12" x14ac:dyDescent="0.25">
      <c r="A14" t="s">
        <v>172</v>
      </c>
      <c r="B14" t="s">
        <v>63</v>
      </c>
      <c r="C14" t="s">
        <v>4</v>
      </c>
      <c r="D14">
        <v>267.57</v>
      </c>
      <c r="E14">
        <v>4</v>
      </c>
      <c r="F14">
        <v>50</v>
      </c>
      <c r="G14" s="50">
        <f t="shared" si="0"/>
        <v>208.7046</v>
      </c>
      <c r="H14" s="50">
        <f t="shared" si="1"/>
        <v>58.865400000000001</v>
      </c>
      <c r="I14" s="50">
        <f t="shared" si="2"/>
        <v>0</v>
      </c>
      <c r="J14">
        <v>78</v>
      </c>
      <c r="K14">
        <v>22</v>
      </c>
      <c r="L14">
        <f t="shared" si="3"/>
        <v>0</v>
      </c>
    </row>
    <row r="15" spans="1:12" x14ac:dyDescent="0.25">
      <c r="A15" t="s">
        <v>173</v>
      </c>
      <c r="B15" t="s">
        <v>63</v>
      </c>
      <c r="C15" t="s">
        <v>4</v>
      </c>
      <c r="D15">
        <v>196.31</v>
      </c>
      <c r="E15">
        <v>20</v>
      </c>
      <c r="F15">
        <v>30</v>
      </c>
      <c r="G15" s="50">
        <f t="shared" si="0"/>
        <v>147.23250000000002</v>
      </c>
      <c r="H15" s="50">
        <f t="shared" si="1"/>
        <v>49.077500000000001</v>
      </c>
      <c r="I15" s="50">
        <f t="shared" si="2"/>
        <v>0</v>
      </c>
      <c r="J15">
        <v>75</v>
      </c>
      <c r="K15">
        <v>25</v>
      </c>
      <c r="L15">
        <f t="shared" si="3"/>
        <v>0</v>
      </c>
    </row>
    <row r="16" spans="1:12" x14ac:dyDescent="0.25">
      <c r="A16" t="s">
        <v>174</v>
      </c>
      <c r="B16" t="s">
        <v>63</v>
      </c>
      <c r="C16" t="s">
        <v>4</v>
      </c>
      <c r="D16">
        <v>196</v>
      </c>
      <c r="E16">
        <v>2</v>
      </c>
      <c r="F16">
        <v>30</v>
      </c>
      <c r="G16" s="50">
        <f t="shared" si="0"/>
        <v>147</v>
      </c>
      <c r="H16" s="50">
        <f t="shared" si="1"/>
        <v>49</v>
      </c>
      <c r="I16" s="50">
        <f t="shared" si="2"/>
        <v>0</v>
      </c>
      <c r="J16">
        <v>75</v>
      </c>
      <c r="K16">
        <v>25</v>
      </c>
      <c r="L16">
        <f t="shared" si="3"/>
        <v>0</v>
      </c>
    </row>
    <row r="17" spans="1:12" x14ac:dyDescent="0.25">
      <c r="A17" t="s">
        <v>175</v>
      </c>
      <c r="B17" t="s">
        <v>63</v>
      </c>
      <c r="C17" t="s">
        <v>4</v>
      </c>
      <c r="D17">
        <v>49.2</v>
      </c>
      <c r="E17">
        <v>30</v>
      </c>
      <c r="F17">
        <v>30</v>
      </c>
      <c r="G17" s="50">
        <f t="shared" si="0"/>
        <v>36.900000000000006</v>
      </c>
      <c r="H17" s="50">
        <f t="shared" si="1"/>
        <v>12.3</v>
      </c>
      <c r="I17" s="50">
        <f t="shared" si="2"/>
        <v>0</v>
      </c>
      <c r="J17">
        <v>75</v>
      </c>
      <c r="K17">
        <v>25</v>
      </c>
      <c r="L17">
        <f t="shared" si="3"/>
        <v>0</v>
      </c>
    </row>
    <row r="18" spans="1:12" x14ac:dyDescent="0.25">
      <c r="A18" t="s">
        <v>176</v>
      </c>
      <c r="B18" t="s">
        <v>63</v>
      </c>
      <c r="C18" t="s">
        <v>4</v>
      </c>
      <c r="D18">
        <v>50.1</v>
      </c>
      <c r="E18">
        <v>30</v>
      </c>
      <c r="F18">
        <v>30</v>
      </c>
      <c r="G18" s="50">
        <f t="shared" si="0"/>
        <v>37.575000000000003</v>
      </c>
      <c r="H18" s="50">
        <f t="shared" si="1"/>
        <v>12.525</v>
      </c>
      <c r="I18" s="50">
        <f t="shared" si="2"/>
        <v>0</v>
      </c>
      <c r="J18">
        <v>75</v>
      </c>
      <c r="K18">
        <v>25</v>
      </c>
      <c r="L18">
        <f t="shared" si="3"/>
        <v>0</v>
      </c>
    </row>
    <row r="19" spans="1:12" x14ac:dyDescent="0.25">
      <c r="A19" t="s">
        <v>177</v>
      </c>
      <c r="B19" t="s">
        <v>63</v>
      </c>
      <c r="C19" t="s">
        <v>4</v>
      </c>
      <c r="D19">
        <v>209.55</v>
      </c>
      <c r="E19">
        <v>30</v>
      </c>
      <c r="F19">
        <v>30</v>
      </c>
      <c r="G19" s="50">
        <f t="shared" si="0"/>
        <v>157.16250000000002</v>
      </c>
      <c r="H19" s="50">
        <f t="shared" si="1"/>
        <v>52.387500000000003</v>
      </c>
      <c r="I19" s="50">
        <f t="shared" si="2"/>
        <v>0</v>
      </c>
      <c r="J19">
        <v>75</v>
      </c>
      <c r="K19">
        <v>25</v>
      </c>
      <c r="L19">
        <f t="shared" si="3"/>
        <v>0</v>
      </c>
    </row>
    <row r="20" spans="1:12" x14ac:dyDescent="0.25">
      <c r="A20" t="s">
        <v>178</v>
      </c>
      <c r="B20" t="s">
        <v>63</v>
      </c>
      <c r="C20" t="s">
        <v>4</v>
      </c>
      <c r="D20">
        <v>210.68</v>
      </c>
      <c r="E20">
        <v>30</v>
      </c>
      <c r="F20">
        <v>30</v>
      </c>
      <c r="G20" s="50">
        <f t="shared" si="0"/>
        <v>164.3304</v>
      </c>
      <c r="H20" s="50">
        <f t="shared" si="1"/>
        <v>46.349600000000002</v>
      </c>
      <c r="I20" s="50">
        <f t="shared" si="2"/>
        <v>0</v>
      </c>
      <c r="J20">
        <v>78</v>
      </c>
      <c r="K20">
        <v>22</v>
      </c>
      <c r="L20">
        <f t="shared" si="3"/>
        <v>0</v>
      </c>
    </row>
    <row r="21" spans="1:12" x14ac:dyDescent="0.25">
      <c r="A21" t="s">
        <v>179</v>
      </c>
      <c r="B21" t="s">
        <v>63</v>
      </c>
      <c r="C21" t="s">
        <v>4</v>
      </c>
      <c r="D21">
        <v>337.23</v>
      </c>
      <c r="E21">
        <v>30</v>
      </c>
      <c r="F21">
        <v>30</v>
      </c>
      <c r="G21" s="50">
        <f t="shared" si="0"/>
        <v>252.92250000000001</v>
      </c>
      <c r="H21" s="50">
        <f t="shared" si="1"/>
        <v>84.307500000000005</v>
      </c>
      <c r="I21" s="50">
        <f t="shared" si="2"/>
        <v>0</v>
      </c>
      <c r="J21">
        <v>75</v>
      </c>
      <c r="K21">
        <v>25</v>
      </c>
      <c r="L21">
        <f t="shared" si="3"/>
        <v>0</v>
      </c>
    </row>
    <row r="22" spans="1:12" x14ac:dyDescent="0.25">
      <c r="A22" t="s">
        <v>180</v>
      </c>
      <c r="B22" t="s">
        <v>63</v>
      </c>
      <c r="C22" t="s">
        <v>4</v>
      </c>
      <c r="D22">
        <v>310.25</v>
      </c>
      <c r="E22">
        <v>30</v>
      </c>
      <c r="F22">
        <v>30</v>
      </c>
      <c r="G22" s="50">
        <f t="shared" si="0"/>
        <v>232.6875</v>
      </c>
      <c r="H22" s="50">
        <f t="shared" si="1"/>
        <v>77.5625</v>
      </c>
      <c r="I22" s="50">
        <f t="shared" si="2"/>
        <v>0</v>
      </c>
      <c r="J22">
        <v>75</v>
      </c>
      <c r="K22">
        <v>25</v>
      </c>
      <c r="L22">
        <f t="shared" si="3"/>
        <v>0</v>
      </c>
    </row>
    <row r="23" spans="1:12" x14ac:dyDescent="0.25">
      <c r="A23" t="s">
        <v>181</v>
      </c>
      <c r="B23" t="s">
        <v>63</v>
      </c>
      <c r="C23" t="s">
        <v>4</v>
      </c>
      <c r="D23">
        <v>64.47</v>
      </c>
      <c r="E23">
        <v>30</v>
      </c>
      <c r="F23">
        <v>30</v>
      </c>
      <c r="G23" s="50">
        <f t="shared" si="0"/>
        <v>48.352499999999999</v>
      </c>
      <c r="H23" s="50">
        <f t="shared" si="1"/>
        <v>16.1175</v>
      </c>
      <c r="I23" s="50">
        <f t="shared" si="2"/>
        <v>0</v>
      </c>
      <c r="J23">
        <v>75</v>
      </c>
      <c r="K23">
        <v>25</v>
      </c>
      <c r="L23">
        <f t="shared" si="3"/>
        <v>0</v>
      </c>
    </row>
    <row r="24" spans="1:12" x14ac:dyDescent="0.25">
      <c r="A24" t="s">
        <v>182</v>
      </c>
      <c r="B24" t="s">
        <v>63</v>
      </c>
      <c r="C24" t="s">
        <v>4</v>
      </c>
      <c r="D24">
        <v>65.239999999999995</v>
      </c>
      <c r="E24">
        <v>30</v>
      </c>
      <c r="F24">
        <v>30</v>
      </c>
      <c r="G24" s="50">
        <f t="shared" si="0"/>
        <v>49.5824</v>
      </c>
      <c r="H24" s="50">
        <f t="shared" si="1"/>
        <v>15.0052</v>
      </c>
      <c r="I24" s="50">
        <f t="shared" si="2"/>
        <v>0.65239999999999998</v>
      </c>
      <c r="J24">
        <v>76</v>
      </c>
      <c r="K24">
        <v>23</v>
      </c>
      <c r="L24">
        <f t="shared" si="3"/>
        <v>1</v>
      </c>
    </row>
    <row r="25" spans="1:12" x14ac:dyDescent="0.25">
      <c r="A25" t="s">
        <v>183</v>
      </c>
      <c r="B25" t="s">
        <v>63</v>
      </c>
      <c r="C25" t="s">
        <v>4</v>
      </c>
      <c r="D25">
        <v>231.63</v>
      </c>
      <c r="E25">
        <v>30</v>
      </c>
      <c r="F25">
        <v>30</v>
      </c>
      <c r="G25" s="50">
        <f t="shared" si="0"/>
        <v>173.7225</v>
      </c>
      <c r="H25" s="50">
        <f t="shared" si="1"/>
        <v>57.907499999999999</v>
      </c>
      <c r="I25" s="50">
        <f t="shared" si="2"/>
        <v>0</v>
      </c>
      <c r="J25">
        <v>75</v>
      </c>
      <c r="K25">
        <v>25</v>
      </c>
      <c r="L25">
        <f t="shared" si="3"/>
        <v>0</v>
      </c>
    </row>
    <row r="26" spans="1:12" x14ac:dyDescent="0.25">
      <c r="A26" t="s">
        <v>184</v>
      </c>
      <c r="B26" t="s">
        <v>63</v>
      </c>
      <c r="C26" t="s">
        <v>4</v>
      </c>
      <c r="D26">
        <v>683.52</v>
      </c>
      <c r="E26">
        <v>30</v>
      </c>
      <c r="F26">
        <v>40</v>
      </c>
      <c r="G26" s="50">
        <f t="shared" si="0"/>
        <v>512.64</v>
      </c>
      <c r="H26" s="50">
        <f t="shared" si="1"/>
        <v>170.88</v>
      </c>
      <c r="I26" s="50">
        <f t="shared" si="2"/>
        <v>0</v>
      </c>
      <c r="J26">
        <v>75</v>
      </c>
      <c r="K26">
        <v>25</v>
      </c>
      <c r="L26">
        <f t="shared" si="3"/>
        <v>0</v>
      </c>
    </row>
    <row r="27" spans="1:12" x14ac:dyDescent="0.25">
      <c r="A27" t="s">
        <v>185</v>
      </c>
      <c r="B27" t="s">
        <v>63</v>
      </c>
      <c r="C27" t="s">
        <v>4</v>
      </c>
      <c r="D27">
        <v>221.71</v>
      </c>
      <c r="E27">
        <v>30</v>
      </c>
      <c r="F27">
        <v>30</v>
      </c>
      <c r="G27" s="50">
        <f t="shared" si="0"/>
        <v>166.2825</v>
      </c>
      <c r="H27" s="50">
        <f t="shared" si="1"/>
        <v>55.427500000000002</v>
      </c>
      <c r="I27" s="50">
        <f t="shared" si="2"/>
        <v>0</v>
      </c>
      <c r="J27">
        <v>75</v>
      </c>
      <c r="K27">
        <v>25</v>
      </c>
      <c r="L27">
        <f t="shared" si="3"/>
        <v>0</v>
      </c>
    </row>
    <row r="28" spans="1:12" x14ac:dyDescent="0.25">
      <c r="A28" t="s">
        <v>186</v>
      </c>
      <c r="B28" t="s">
        <v>63</v>
      </c>
      <c r="C28" t="s">
        <v>4</v>
      </c>
      <c r="D28">
        <v>214.62</v>
      </c>
      <c r="E28">
        <v>30</v>
      </c>
      <c r="F28">
        <v>30</v>
      </c>
      <c r="G28" s="50">
        <f t="shared" si="0"/>
        <v>165.25740000000002</v>
      </c>
      <c r="H28" s="50">
        <f t="shared" si="1"/>
        <v>45.0702</v>
      </c>
      <c r="I28" s="50">
        <f t="shared" si="2"/>
        <v>4.2923999999999998</v>
      </c>
      <c r="J28">
        <v>77</v>
      </c>
      <c r="K28">
        <v>21</v>
      </c>
      <c r="L28">
        <f t="shared" si="3"/>
        <v>2</v>
      </c>
    </row>
    <row r="29" spans="1:12" x14ac:dyDescent="0.25">
      <c r="A29" t="s">
        <v>187</v>
      </c>
      <c r="B29" t="s">
        <v>63</v>
      </c>
      <c r="C29" t="s">
        <v>4</v>
      </c>
      <c r="D29">
        <v>44.68</v>
      </c>
      <c r="E29">
        <v>30</v>
      </c>
      <c r="F29">
        <v>30</v>
      </c>
      <c r="G29" s="50">
        <f t="shared" si="0"/>
        <v>33.51</v>
      </c>
      <c r="H29" s="50">
        <f t="shared" si="1"/>
        <v>11.17</v>
      </c>
      <c r="I29" s="50">
        <f t="shared" si="2"/>
        <v>0</v>
      </c>
      <c r="J29">
        <v>75</v>
      </c>
      <c r="K29">
        <v>25</v>
      </c>
      <c r="L29">
        <f t="shared" si="3"/>
        <v>0</v>
      </c>
    </row>
    <row r="30" spans="1:12" x14ac:dyDescent="0.25">
      <c r="A30" t="s">
        <v>188</v>
      </c>
      <c r="B30" t="s">
        <v>63</v>
      </c>
      <c r="C30" t="s">
        <v>4</v>
      </c>
      <c r="D30">
        <v>44.7</v>
      </c>
      <c r="E30">
        <v>30</v>
      </c>
      <c r="F30">
        <v>30</v>
      </c>
      <c r="G30" s="50">
        <f t="shared" si="0"/>
        <v>33.525000000000006</v>
      </c>
      <c r="H30" s="50">
        <f t="shared" si="1"/>
        <v>11.175000000000001</v>
      </c>
      <c r="I30" s="50">
        <f t="shared" si="2"/>
        <v>0</v>
      </c>
      <c r="J30">
        <v>75</v>
      </c>
      <c r="K30">
        <v>25</v>
      </c>
      <c r="L30">
        <f t="shared" si="3"/>
        <v>0</v>
      </c>
    </row>
    <row r="31" spans="1:12" x14ac:dyDescent="0.25">
      <c r="A31" t="s">
        <v>189</v>
      </c>
      <c r="B31" t="s">
        <v>63</v>
      </c>
      <c r="C31" t="s">
        <v>4</v>
      </c>
      <c r="D31">
        <v>60.14</v>
      </c>
      <c r="E31">
        <v>30</v>
      </c>
      <c r="F31">
        <v>30</v>
      </c>
      <c r="G31" s="50">
        <f t="shared" si="0"/>
        <v>41.496599999999994</v>
      </c>
      <c r="H31" s="50">
        <f t="shared" si="1"/>
        <v>15.035</v>
      </c>
      <c r="I31" s="50">
        <f t="shared" si="2"/>
        <v>3.6084000000000001</v>
      </c>
      <c r="J31">
        <v>69</v>
      </c>
      <c r="K31">
        <v>25</v>
      </c>
      <c r="L31">
        <f t="shared" si="3"/>
        <v>6</v>
      </c>
    </row>
    <row r="32" spans="1:12" x14ac:dyDescent="0.25">
      <c r="A32" t="s">
        <v>190</v>
      </c>
      <c r="B32" t="s">
        <v>63</v>
      </c>
      <c r="C32" t="s">
        <v>4</v>
      </c>
      <c r="D32">
        <v>60.77</v>
      </c>
      <c r="E32">
        <v>30</v>
      </c>
      <c r="F32">
        <v>30</v>
      </c>
      <c r="G32" s="50">
        <f t="shared" si="0"/>
        <v>45.577500000000001</v>
      </c>
      <c r="H32" s="50">
        <f t="shared" si="1"/>
        <v>15.192500000000001</v>
      </c>
      <c r="I32" s="50">
        <f t="shared" si="2"/>
        <v>0</v>
      </c>
      <c r="J32">
        <v>75</v>
      </c>
      <c r="K32">
        <v>25</v>
      </c>
      <c r="L32">
        <f t="shared" si="3"/>
        <v>0</v>
      </c>
    </row>
    <row r="33" spans="1:12" x14ac:dyDescent="0.25">
      <c r="A33" t="s">
        <v>191</v>
      </c>
      <c r="B33" t="s">
        <v>63</v>
      </c>
      <c r="C33" t="s">
        <v>4</v>
      </c>
      <c r="D33">
        <v>60.18</v>
      </c>
      <c r="E33">
        <v>30</v>
      </c>
      <c r="F33">
        <v>30</v>
      </c>
      <c r="G33" s="50">
        <f t="shared" si="0"/>
        <v>45.134999999999998</v>
      </c>
      <c r="H33" s="50">
        <f t="shared" si="1"/>
        <v>15.045</v>
      </c>
      <c r="I33" s="50">
        <f t="shared" si="2"/>
        <v>0</v>
      </c>
      <c r="J33">
        <v>75</v>
      </c>
      <c r="K33">
        <v>25</v>
      </c>
      <c r="L33">
        <f t="shared" si="3"/>
        <v>0</v>
      </c>
    </row>
    <row r="34" spans="1:12" x14ac:dyDescent="0.25">
      <c r="A34" t="s">
        <v>192</v>
      </c>
      <c r="B34" t="s">
        <v>63</v>
      </c>
      <c r="C34" t="s">
        <v>4</v>
      </c>
      <c r="D34">
        <v>59.43</v>
      </c>
      <c r="E34">
        <v>30</v>
      </c>
      <c r="F34">
        <v>30</v>
      </c>
      <c r="G34" s="50">
        <f t="shared" si="0"/>
        <v>46.355400000000003</v>
      </c>
      <c r="H34" s="50">
        <f t="shared" si="1"/>
        <v>12.4803</v>
      </c>
      <c r="I34" s="50">
        <f t="shared" si="2"/>
        <v>0.59430000000000005</v>
      </c>
      <c r="J34">
        <v>78</v>
      </c>
      <c r="K34">
        <v>21</v>
      </c>
      <c r="L34">
        <f t="shared" si="3"/>
        <v>1</v>
      </c>
    </row>
    <row r="35" spans="1:12" x14ac:dyDescent="0.25">
      <c r="A35" t="s">
        <v>193</v>
      </c>
      <c r="B35" t="s">
        <v>63</v>
      </c>
      <c r="C35" t="s">
        <v>4</v>
      </c>
      <c r="D35">
        <v>95.94</v>
      </c>
      <c r="E35">
        <v>30</v>
      </c>
      <c r="F35">
        <v>30</v>
      </c>
      <c r="G35" s="50">
        <f t="shared" ref="G35:G64" si="4">J35%*D35</f>
        <v>71.954999999999998</v>
      </c>
      <c r="H35" s="50">
        <f t="shared" ref="H35:H64" si="5">K35%*D35</f>
        <v>23.984999999999999</v>
      </c>
      <c r="I35" s="50">
        <f t="shared" ref="I35:I64" si="6">L35%*D35</f>
        <v>0</v>
      </c>
      <c r="J35">
        <v>75</v>
      </c>
      <c r="K35">
        <v>25</v>
      </c>
      <c r="L35">
        <f t="shared" ref="L35:L64" si="7">100-J35-K35</f>
        <v>0</v>
      </c>
    </row>
    <row r="36" spans="1:12" x14ac:dyDescent="0.25">
      <c r="A36" t="s">
        <v>194</v>
      </c>
      <c r="B36" t="s">
        <v>63</v>
      </c>
      <c r="C36" t="s">
        <v>4</v>
      </c>
      <c r="D36">
        <v>101.8</v>
      </c>
      <c r="E36">
        <v>30</v>
      </c>
      <c r="F36">
        <v>30</v>
      </c>
      <c r="G36" s="50">
        <f t="shared" si="4"/>
        <v>76.349999999999994</v>
      </c>
      <c r="H36" s="50">
        <f t="shared" si="5"/>
        <v>25.45</v>
      </c>
      <c r="I36" s="50">
        <f t="shared" si="6"/>
        <v>0</v>
      </c>
      <c r="J36">
        <v>75</v>
      </c>
      <c r="K36">
        <v>25</v>
      </c>
      <c r="L36">
        <f t="shared" si="7"/>
        <v>0</v>
      </c>
    </row>
    <row r="37" spans="1:12" x14ac:dyDescent="0.25">
      <c r="A37" t="s">
        <v>195</v>
      </c>
      <c r="B37" t="s">
        <v>63</v>
      </c>
      <c r="C37" t="s">
        <v>4</v>
      </c>
      <c r="D37">
        <v>72.150000000000006</v>
      </c>
      <c r="E37">
        <v>30</v>
      </c>
      <c r="F37">
        <v>2</v>
      </c>
      <c r="G37" s="50">
        <f t="shared" si="4"/>
        <v>54.112500000000004</v>
      </c>
      <c r="H37" s="50">
        <f t="shared" si="5"/>
        <v>18.037500000000001</v>
      </c>
      <c r="I37" s="50">
        <f t="shared" si="6"/>
        <v>0</v>
      </c>
      <c r="J37">
        <v>75</v>
      </c>
      <c r="K37">
        <v>25</v>
      </c>
      <c r="L37">
        <f t="shared" si="7"/>
        <v>0</v>
      </c>
    </row>
    <row r="38" spans="1:12" x14ac:dyDescent="0.25">
      <c r="A38" t="s">
        <v>196</v>
      </c>
      <c r="B38" t="s">
        <v>63</v>
      </c>
      <c r="C38" t="s">
        <v>4</v>
      </c>
      <c r="D38">
        <v>36.36</v>
      </c>
      <c r="E38">
        <v>30</v>
      </c>
      <c r="F38">
        <v>30</v>
      </c>
      <c r="G38" s="50">
        <f t="shared" si="4"/>
        <v>27.997199999999999</v>
      </c>
      <c r="H38" s="50">
        <f t="shared" si="5"/>
        <v>8.3628</v>
      </c>
      <c r="I38" s="50">
        <f t="shared" si="6"/>
        <v>0</v>
      </c>
      <c r="J38">
        <v>77</v>
      </c>
      <c r="K38">
        <v>23</v>
      </c>
      <c r="L38">
        <f t="shared" si="7"/>
        <v>0</v>
      </c>
    </row>
    <row r="39" spans="1:12" x14ac:dyDescent="0.25">
      <c r="A39" t="s">
        <v>197</v>
      </c>
      <c r="B39" t="s">
        <v>63</v>
      </c>
      <c r="C39" t="s">
        <v>4</v>
      </c>
      <c r="D39">
        <v>59.73</v>
      </c>
      <c r="E39">
        <v>30</v>
      </c>
      <c r="F39">
        <v>30</v>
      </c>
      <c r="G39" s="50">
        <f t="shared" si="4"/>
        <v>44.797499999999999</v>
      </c>
      <c r="H39" s="50">
        <f t="shared" si="5"/>
        <v>14.932499999999999</v>
      </c>
      <c r="I39" s="50">
        <f t="shared" si="6"/>
        <v>0</v>
      </c>
      <c r="J39">
        <v>75</v>
      </c>
      <c r="K39">
        <v>25</v>
      </c>
      <c r="L39">
        <f t="shared" si="7"/>
        <v>0</v>
      </c>
    </row>
    <row r="40" spans="1:12" x14ac:dyDescent="0.25">
      <c r="A40" t="s">
        <v>198</v>
      </c>
      <c r="B40" t="s">
        <v>63</v>
      </c>
      <c r="C40" t="s">
        <v>4</v>
      </c>
      <c r="D40">
        <v>60.1</v>
      </c>
      <c r="E40">
        <v>30</v>
      </c>
      <c r="F40">
        <v>30</v>
      </c>
      <c r="G40" s="50">
        <f t="shared" si="4"/>
        <v>45.075000000000003</v>
      </c>
      <c r="H40" s="50">
        <f t="shared" si="5"/>
        <v>15.025</v>
      </c>
      <c r="I40" s="50">
        <f t="shared" si="6"/>
        <v>0</v>
      </c>
      <c r="J40">
        <v>75</v>
      </c>
      <c r="K40">
        <v>25</v>
      </c>
      <c r="L40">
        <f t="shared" si="7"/>
        <v>0</v>
      </c>
    </row>
    <row r="41" spans="1:12" x14ac:dyDescent="0.25">
      <c r="A41" t="s">
        <v>199</v>
      </c>
      <c r="B41" t="s">
        <v>63</v>
      </c>
      <c r="C41" t="s">
        <v>4</v>
      </c>
      <c r="D41">
        <v>501.41</v>
      </c>
      <c r="E41">
        <v>40</v>
      </c>
      <c r="F41">
        <v>40</v>
      </c>
      <c r="G41" s="50">
        <f t="shared" si="4"/>
        <v>376.0575</v>
      </c>
      <c r="H41" s="50">
        <f t="shared" si="5"/>
        <v>125.35250000000001</v>
      </c>
      <c r="I41" s="50">
        <f t="shared" si="6"/>
        <v>0</v>
      </c>
      <c r="J41">
        <v>75</v>
      </c>
      <c r="K41">
        <v>25</v>
      </c>
      <c r="L41">
        <f t="shared" si="7"/>
        <v>0</v>
      </c>
    </row>
    <row r="42" spans="1:12" x14ac:dyDescent="0.25">
      <c r="A42" t="s">
        <v>200</v>
      </c>
      <c r="B42" t="s">
        <v>63</v>
      </c>
      <c r="C42" t="s">
        <v>4</v>
      </c>
      <c r="D42">
        <v>412.58</v>
      </c>
      <c r="E42">
        <v>40</v>
      </c>
      <c r="F42">
        <v>50</v>
      </c>
      <c r="G42" s="50">
        <f t="shared" si="4"/>
        <v>309.435</v>
      </c>
      <c r="H42" s="50">
        <f t="shared" si="5"/>
        <v>103.145</v>
      </c>
      <c r="I42" s="50">
        <f t="shared" si="6"/>
        <v>0</v>
      </c>
      <c r="J42">
        <v>75</v>
      </c>
      <c r="K42">
        <v>25</v>
      </c>
      <c r="L42">
        <f t="shared" si="7"/>
        <v>0</v>
      </c>
    </row>
    <row r="43" spans="1:12" x14ac:dyDescent="0.25">
      <c r="A43" t="s">
        <v>201</v>
      </c>
      <c r="B43" t="s">
        <v>63</v>
      </c>
      <c r="C43" t="s">
        <v>4</v>
      </c>
      <c r="D43">
        <v>137.16</v>
      </c>
      <c r="E43">
        <v>30</v>
      </c>
      <c r="F43">
        <v>30</v>
      </c>
      <c r="G43" s="50">
        <f t="shared" si="4"/>
        <v>102.87</v>
      </c>
      <c r="H43" s="50">
        <f t="shared" si="5"/>
        <v>34.29</v>
      </c>
      <c r="I43" s="50">
        <f t="shared" si="6"/>
        <v>0</v>
      </c>
      <c r="J43">
        <v>75</v>
      </c>
      <c r="K43">
        <v>25</v>
      </c>
      <c r="L43">
        <f t="shared" si="7"/>
        <v>0</v>
      </c>
    </row>
    <row r="44" spans="1:12" x14ac:dyDescent="0.25">
      <c r="A44" t="s">
        <v>202</v>
      </c>
      <c r="B44" t="s">
        <v>63</v>
      </c>
      <c r="C44" t="s">
        <v>4</v>
      </c>
      <c r="D44">
        <v>135.29</v>
      </c>
      <c r="E44">
        <v>30</v>
      </c>
      <c r="F44">
        <v>30</v>
      </c>
      <c r="G44" s="50">
        <f t="shared" si="4"/>
        <v>101.4675</v>
      </c>
      <c r="H44" s="50">
        <f t="shared" si="5"/>
        <v>33.822499999999998</v>
      </c>
      <c r="I44" s="50">
        <f t="shared" si="6"/>
        <v>0</v>
      </c>
      <c r="J44">
        <v>75</v>
      </c>
      <c r="K44">
        <v>25</v>
      </c>
      <c r="L44">
        <f t="shared" si="7"/>
        <v>0</v>
      </c>
    </row>
    <row r="45" spans="1:12" x14ac:dyDescent="0.25">
      <c r="A45" t="s">
        <v>203</v>
      </c>
      <c r="B45" t="s">
        <v>63</v>
      </c>
      <c r="C45" t="s">
        <v>4</v>
      </c>
      <c r="D45">
        <v>31.56</v>
      </c>
      <c r="E45">
        <v>20</v>
      </c>
      <c r="F45">
        <v>30</v>
      </c>
      <c r="G45" s="50">
        <f t="shared" si="4"/>
        <v>23.669999999999998</v>
      </c>
      <c r="H45" s="50">
        <f t="shared" si="5"/>
        <v>7.89</v>
      </c>
      <c r="I45" s="50">
        <f t="shared" si="6"/>
        <v>0</v>
      </c>
      <c r="J45">
        <v>75</v>
      </c>
      <c r="K45">
        <v>25</v>
      </c>
      <c r="L45">
        <f t="shared" si="7"/>
        <v>0</v>
      </c>
    </row>
    <row r="46" spans="1:12" x14ac:dyDescent="0.25">
      <c r="A46" t="s">
        <v>204</v>
      </c>
      <c r="B46" t="s">
        <v>63</v>
      </c>
      <c r="C46" t="s">
        <v>4</v>
      </c>
      <c r="D46">
        <v>32.36</v>
      </c>
      <c r="E46">
        <v>20</v>
      </c>
      <c r="F46">
        <v>30</v>
      </c>
      <c r="G46" s="50">
        <f t="shared" si="4"/>
        <v>24.27</v>
      </c>
      <c r="H46" s="50">
        <f t="shared" si="5"/>
        <v>8.09</v>
      </c>
      <c r="I46" s="50">
        <f t="shared" si="6"/>
        <v>0</v>
      </c>
      <c r="J46">
        <v>75</v>
      </c>
      <c r="K46">
        <v>25</v>
      </c>
      <c r="L46">
        <f t="shared" si="7"/>
        <v>0</v>
      </c>
    </row>
    <row r="47" spans="1:12" x14ac:dyDescent="0.25">
      <c r="A47" t="s">
        <v>205</v>
      </c>
      <c r="B47" t="s">
        <v>63</v>
      </c>
      <c r="C47" t="s">
        <v>4</v>
      </c>
      <c r="D47">
        <v>48.12</v>
      </c>
      <c r="E47">
        <v>30</v>
      </c>
      <c r="F47">
        <v>30</v>
      </c>
      <c r="G47" s="50">
        <f t="shared" si="4"/>
        <v>36.089999999999996</v>
      </c>
      <c r="H47" s="50">
        <f t="shared" si="5"/>
        <v>12.03</v>
      </c>
      <c r="I47" s="50">
        <f t="shared" si="6"/>
        <v>0</v>
      </c>
      <c r="J47">
        <v>75</v>
      </c>
      <c r="K47">
        <v>25</v>
      </c>
      <c r="L47">
        <f t="shared" si="7"/>
        <v>0</v>
      </c>
    </row>
    <row r="48" spans="1:12" x14ac:dyDescent="0.25">
      <c r="A48" t="s">
        <v>206</v>
      </c>
      <c r="B48" t="s">
        <v>63</v>
      </c>
      <c r="C48" t="s">
        <v>4</v>
      </c>
      <c r="D48">
        <v>46.35</v>
      </c>
      <c r="E48">
        <v>30</v>
      </c>
      <c r="F48">
        <v>30</v>
      </c>
      <c r="G48" s="50">
        <f t="shared" si="4"/>
        <v>34.762500000000003</v>
      </c>
      <c r="H48" s="50">
        <f t="shared" si="5"/>
        <v>11.5875</v>
      </c>
      <c r="I48" s="50">
        <f t="shared" si="6"/>
        <v>0</v>
      </c>
      <c r="J48">
        <v>75</v>
      </c>
      <c r="K48">
        <v>25</v>
      </c>
      <c r="L48">
        <f t="shared" si="7"/>
        <v>0</v>
      </c>
    </row>
    <row r="49" spans="1:12" x14ac:dyDescent="0.25">
      <c r="A49" t="s">
        <v>207</v>
      </c>
      <c r="B49" t="s">
        <v>63</v>
      </c>
      <c r="C49" t="s">
        <v>4</v>
      </c>
      <c r="D49">
        <v>41.67</v>
      </c>
      <c r="E49">
        <v>20</v>
      </c>
      <c r="F49">
        <v>2</v>
      </c>
      <c r="G49" s="50">
        <f t="shared" si="4"/>
        <v>31.252500000000001</v>
      </c>
      <c r="H49" s="50">
        <f t="shared" si="5"/>
        <v>10.4175</v>
      </c>
      <c r="I49" s="50">
        <f t="shared" si="6"/>
        <v>0</v>
      </c>
      <c r="J49">
        <v>75</v>
      </c>
      <c r="K49">
        <v>25</v>
      </c>
      <c r="L49">
        <f t="shared" si="7"/>
        <v>0</v>
      </c>
    </row>
    <row r="50" spans="1:12" x14ac:dyDescent="0.25">
      <c r="A50" t="s">
        <v>208</v>
      </c>
      <c r="B50" t="s">
        <v>63</v>
      </c>
      <c r="C50" t="s">
        <v>4</v>
      </c>
      <c r="D50">
        <v>42.42</v>
      </c>
      <c r="E50">
        <v>30</v>
      </c>
      <c r="F50">
        <v>40</v>
      </c>
      <c r="G50" s="50">
        <f t="shared" si="4"/>
        <v>31.815000000000001</v>
      </c>
      <c r="H50" s="50">
        <f t="shared" si="5"/>
        <v>10.605</v>
      </c>
      <c r="I50" s="50">
        <f t="shared" si="6"/>
        <v>0</v>
      </c>
      <c r="J50">
        <v>75</v>
      </c>
      <c r="K50">
        <v>25</v>
      </c>
      <c r="L50">
        <f t="shared" si="7"/>
        <v>0</v>
      </c>
    </row>
    <row r="51" spans="1:12" x14ac:dyDescent="0.25">
      <c r="A51" t="s">
        <v>209</v>
      </c>
      <c r="B51" t="s">
        <v>63</v>
      </c>
      <c r="C51" t="s">
        <v>4</v>
      </c>
      <c r="D51">
        <v>74</v>
      </c>
      <c r="E51">
        <v>30</v>
      </c>
      <c r="F51">
        <v>30</v>
      </c>
      <c r="G51" s="50">
        <f t="shared" si="4"/>
        <v>51.059999999999995</v>
      </c>
      <c r="H51" s="50">
        <f t="shared" si="5"/>
        <v>17.759999999999998</v>
      </c>
      <c r="I51" s="50">
        <f t="shared" si="6"/>
        <v>5.1800000000000006</v>
      </c>
      <c r="J51">
        <v>69</v>
      </c>
      <c r="K51">
        <v>24</v>
      </c>
      <c r="L51">
        <f t="shared" si="7"/>
        <v>7</v>
      </c>
    </row>
    <row r="52" spans="1:12" x14ac:dyDescent="0.25">
      <c r="A52" t="s">
        <v>210</v>
      </c>
      <c r="B52" t="s">
        <v>63</v>
      </c>
      <c r="C52" t="s">
        <v>4</v>
      </c>
      <c r="D52">
        <v>73.599999999999994</v>
      </c>
      <c r="E52">
        <v>30</v>
      </c>
      <c r="F52">
        <v>30</v>
      </c>
      <c r="G52" s="50">
        <f t="shared" si="4"/>
        <v>51.519999999999996</v>
      </c>
      <c r="H52" s="50">
        <f t="shared" si="5"/>
        <v>18.399999999999999</v>
      </c>
      <c r="I52" s="50">
        <f t="shared" si="6"/>
        <v>3.6799999999999997</v>
      </c>
      <c r="J52">
        <v>70</v>
      </c>
      <c r="K52">
        <v>25</v>
      </c>
      <c r="L52">
        <f t="shared" si="7"/>
        <v>5</v>
      </c>
    </row>
    <row r="53" spans="1:12" x14ac:dyDescent="0.25">
      <c r="A53" t="s">
        <v>211</v>
      </c>
      <c r="B53" t="s">
        <v>63</v>
      </c>
      <c r="C53" t="s">
        <v>4</v>
      </c>
      <c r="D53">
        <v>102.4</v>
      </c>
      <c r="E53">
        <v>30</v>
      </c>
      <c r="F53">
        <v>30</v>
      </c>
      <c r="G53" s="50">
        <f t="shared" si="4"/>
        <v>73.727999999999994</v>
      </c>
      <c r="H53" s="50">
        <f t="shared" si="5"/>
        <v>25.6</v>
      </c>
      <c r="I53" s="50">
        <f t="shared" si="6"/>
        <v>3.0720000000000001</v>
      </c>
      <c r="J53">
        <v>72</v>
      </c>
      <c r="K53">
        <v>25</v>
      </c>
      <c r="L53">
        <f t="shared" si="7"/>
        <v>3</v>
      </c>
    </row>
    <row r="54" spans="1:12" x14ac:dyDescent="0.25">
      <c r="A54" t="s">
        <v>212</v>
      </c>
      <c r="B54" t="s">
        <v>63</v>
      </c>
      <c r="C54" t="s">
        <v>4</v>
      </c>
      <c r="D54">
        <v>101.3</v>
      </c>
      <c r="E54">
        <v>30</v>
      </c>
      <c r="F54">
        <v>3</v>
      </c>
      <c r="G54" s="50">
        <f t="shared" si="4"/>
        <v>78.001000000000005</v>
      </c>
      <c r="H54" s="50">
        <f t="shared" si="5"/>
        <v>21.273</v>
      </c>
      <c r="I54" s="50">
        <f t="shared" si="6"/>
        <v>2.0259999999999998</v>
      </c>
      <c r="J54">
        <v>77</v>
      </c>
      <c r="K54">
        <v>21</v>
      </c>
      <c r="L54">
        <f t="shared" si="7"/>
        <v>2</v>
      </c>
    </row>
    <row r="55" spans="1:12" x14ac:dyDescent="0.25">
      <c r="A55" t="s">
        <v>213</v>
      </c>
      <c r="B55" t="s">
        <v>63</v>
      </c>
      <c r="C55" t="s">
        <v>4</v>
      </c>
      <c r="D55">
        <v>106.91</v>
      </c>
      <c r="E55">
        <v>30</v>
      </c>
      <c r="F55">
        <v>50</v>
      </c>
      <c r="G55" s="50">
        <f t="shared" si="4"/>
        <v>83.389799999999994</v>
      </c>
      <c r="H55" s="50">
        <f t="shared" si="5"/>
        <v>21.382000000000001</v>
      </c>
      <c r="I55" s="50">
        <f t="shared" si="6"/>
        <v>2.1381999999999999</v>
      </c>
      <c r="J55">
        <v>78</v>
      </c>
      <c r="K55">
        <v>20</v>
      </c>
      <c r="L55">
        <f t="shared" si="7"/>
        <v>2</v>
      </c>
    </row>
    <row r="56" spans="1:12" x14ac:dyDescent="0.25">
      <c r="A56" t="s">
        <v>213</v>
      </c>
      <c r="B56" t="s">
        <v>63</v>
      </c>
      <c r="C56" t="s">
        <v>4</v>
      </c>
      <c r="D56">
        <v>112.06</v>
      </c>
      <c r="E56">
        <v>30</v>
      </c>
      <c r="F56">
        <v>50</v>
      </c>
      <c r="G56" s="50">
        <f t="shared" si="4"/>
        <v>84.045000000000002</v>
      </c>
      <c r="H56" s="50">
        <f t="shared" si="5"/>
        <v>28.015000000000001</v>
      </c>
      <c r="I56" s="50">
        <f t="shared" si="6"/>
        <v>0</v>
      </c>
      <c r="J56">
        <v>75</v>
      </c>
      <c r="K56">
        <v>25</v>
      </c>
      <c r="L56">
        <f t="shared" si="7"/>
        <v>0</v>
      </c>
    </row>
    <row r="57" spans="1:12" x14ac:dyDescent="0.25">
      <c r="A57" t="s">
        <v>214</v>
      </c>
      <c r="B57" t="s">
        <v>63</v>
      </c>
      <c r="C57" t="s">
        <v>4</v>
      </c>
      <c r="D57">
        <v>76.02</v>
      </c>
      <c r="E57">
        <v>30</v>
      </c>
      <c r="F57">
        <v>40</v>
      </c>
      <c r="G57" s="50">
        <f t="shared" si="4"/>
        <v>57.015000000000001</v>
      </c>
      <c r="H57" s="50">
        <f t="shared" si="5"/>
        <v>19.004999999999999</v>
      </c>
      <c r="I57" s="50">
        <f t="shared" si="6"/>
        <v>0</v>
      </c>
      <c r="J57">
        <v>75</v>
      </c>
      <c r="K57">
        <v>25</v>
      </c>
      <c r="L57">
        <f t="shared" si="7"/>
        <v>0</v>
      </c>
    </row>
    <row r="58" spans="1:12" x14ac:dyDescent="0.25">
      <c r="A58" t="s">
        <v>215</v>
      </c>
      <c r="B58" t="s">
        <v>63</v>
      </c>
      <c r="C58" t="s">
        <v>4</v>
      </c>
      <c r="D58">
        <v>76.62</v>
      </c>
      <c r="E58">
        <v>30</v>
      </c>
      <c r="F58">
        <v>40</v>
      </c>
      <c r="G58" s="50">
        <f t="shared" si="4"/>
        <v>57.465000000000003</v>
      </c>
      <c r="H58" s="50">
        <f t="shared" si="5"/>
        <v>19.155000000000001</v>
      </c>
      <c r="I58" s="50">
        <f t="shared" si="6"/>
        <v>0</v>
      </c>
      <c r="J58">
        <v>75</v>
      </c>
      <c r="K58">
        <v>25</v>
      </c>
      <c r="L58">
        <f t="shared" si="7"/>
        <v>0</v>
      </c>
    </row>
    <row r="59" spans="1:12" x14ac:dyDescent="0.25">
      <c r="A59" t="s">
        <v>216</v>
      </c>
      <c r="B59" t="s">
        <v>63</v>
      </c>
      <c r="C59" t="s">
        <v>4</v>
      </c>
      <c r="D59">
        <v>193.46</v>
      </c>
      <c r="E59">
        <v>40</v>
      </c>
      <c r="F59">
        <v>50</v>
      </c>
      <c r="G59" s="50">
        <f t="shared" si="4"/>
        <v>133.48740000000001</v>
      </c>
      <c r="H59" s="50">
        <f t="shared" si="5"/>
        <v>46.430399999999999</v>
      </c>
      <c r="I59" s="50">
        <f t="shared" si="6"/>
        <v>13.542200000000001</v>
      </c>
      <c r="J59">
        <v>69</v>
      </c>
      <c r="K59">
        <v>24</v>
      </c>
      <c r="L59">
        <f t="shared" si="7"/>
        <v>7</v>
      </c>
    </row>
    <row r="60" spans="1:12" x14ac:dyDescent="0.25">
      <c r="A60" t="s">
        <v>217</v>
      </c>
      <c r="B60" t="s">
        <v>63</v>
      </c>
      <c r="C60" t="s">
        <v>4</v>
      </c>
      <c r="D60">
        <v>139.99</v>
      </c>
      <c r="E60">
        <v>40</v>
      </c>
      <c r="F60">
        <v>50</v>
      </c>
      <c r="G60" s="50">
        <f t="shared" si="4"/>
        <v>97.992999999999995</v>
      </c>
      <c r="H60" s="50">
        <f t="shared" si="5"/>
        <v>34.997500000000002</v>
      </c>
      <c r="I60" s="50">
        <f t="shared" si="6"/>
        <v>6.9995000000000012</v>
      </c>
      <c r="J60">
        <v>70</v>
      </c>
      <c r="K60">
        <v>25</v>
      </c>
      <c r="L60">
        <f t="shared" si="7"/>
        <v>5</v>
      </c>
    </row>
    <row r="61" spans="1:12" x14ac:dyDescent="0.25">
      <c r="A61" t="s">
        <v>218</v>
      </c>
      <c r="B61" t="s">
        <v>63</v>
      </c>
      <c r="C61" t="s">
        <v>4</v>
      </c>
      <c r="D61">
        <v>77.72</v>
      </c>
      <c r="E61">
        <v>30</v>
      </c>
      <c r="F61">
        <v>40</v>
      </c>
      <c r="G61" s="50">
        <f t="shared" si="4"/>
        <v>55.958399999999997</v>
      </c>
      <c r="H61" s="50">
        <f t="shared" si="5"/>
        <v>19.43</v>
      </c>
      <c r="I61" s="50">
        <f t="shared" si="6"/>
        <v>2.3315999999999999</v>
      </c>
      <c r="J61">
        <v>72</v>
      </c>
      <c r="K61">
        <v>25</v>
      </c>
      <c r="L61">
        <f t="shared" si="7"/>
        <v>3</v>
      </c>
    </row>
    <row r="62" spans="1:12" x14ac:dyDescent="0.25">
      <c r="A62" t="s">
        <v>219</v>
      </c>
      <c r="B62" t="s">
        <v>63</v>
      </c>
      <c r="C62" t="s">
        <v>4</v>
      </c>
      <c r="D62">
        <v>76.88</v>
      </c>
      <c r="E62">
        <v>30</v>
      </c>
      <c r="F62">
        <v>40</v>
      </c>
      <c r="G62" s="50">
        <f t="shared" si="4"/>
        <v>57.66</v>
      </c>
      <c r="H62" s="50">
        <f t="shared" si="5"/>
        <v>19.22</v>
      </c>
      <c r="I62" s="50">
        <f t="shared" si="6"/>
        <v>0</v>
      </c>
      <c r="J62">
        <v>75</v>
      </c>
      <c r="K62">
        <v>25</v>
      </c>
      <c r="L62">
        <f t="shared" si="7"/>
        <v>0</v>
      </c>
    </row>
    <row r="63" spans="1:12" x14ac:dyDescent="0.25">
      <c r="A63" t="s">
        <v>220</v>
      </c>
      <c r="B63" t="s">
        <v>63</v>
      </c>
      <c r="C63" t="s">
        <v>4</v>
      </c>
      <c r="D63">
        <v>221.13</v>
      </c>
      <c r="E63">
        <v>30</v>
      </c>
      <c r="F63">
        <v>40</v>
      </c>
      <c r="G63" s="50">
        <f t="shared" si="4"/>
        <v>165.8475</v>
      </c>
      <c r="H63" s="50">
        <f t="shared" si="5"/>
        <v>55.282499999999999</v>
      </c>
      <c r="I63" s="50">
        <f t="shared" si="6"/>
        <v>0</v>
      </c>
      <c r="J63">
        <v>75</v>
      </c>
      <c r="K63">
        <v>25</v>
      </c>
      <c r="L63">
        <f t="shared" si="7"/>
        <v>0</v>
      </c>
    </row>
    <row r="64" spans="1:12" x14ac:dyDescent="0.25">
      <c r="A64" t="s">
        <v>221</v>
      </c>
      <c r="B64" t="s">
        <v>63</v>
      </c>
      <c r="C64" t="s">
        <v>4</v>
      </c>
      <c r="D64">
        <v>125.32</v>
      </c>
      <c r="E64">
        <v>40</v>
      </c>
      <c r="F64">
        <v>50</v>
      </c>
      <c r="G64" s="50">
        <f t="shared" si="4"/>
        <v>93.99</v>
      </c>
      <c r="H64" s="50">
        <f t="shared" si="5"/>
        <v>31.33</v>
      </c>
      <c r="I64" s="50">
        <f t="shared" si="6"/>
        <v>0</v>
      </c>
      <c r="J64">
        <v>75</v>
      </c>
      <c r="K64">
        <v>25</v>
      </c>
      <c r="L64">
        <f t="shared" si="7"/>
        <v>0</v>
      </c>
    </row>
    <row r="65" spans="3:12" x14ac:dyDescent="0.25">
      <c r="C65" t="s">
        <v>132</v>
      </c>
      <c r="D65">
        <f>SUM(D3:D64)</f>
        <v>8936.0499999999975</v>
      </c>
      <c r="E65" s="50">
        <f>AVERAGE(E3:E64)</f>
        <v>28</v>
      </c>
      <c r="F65" s="50">
        <f>AVERAGE(F3:F64)</f>
        <v>32.693548387096776</v>
      </c>
      <c r="G65" s="50"/>
      <c r="H65" s="50"/>
      <c r="I65" s="50"/>
      <c r="J65" s="50">
        <f>AVERAGE(J3:J64)</f>
        <v>73.5</v>
      </c>
      <c r="K65" s="50">
        <f>AVERAGE(K3:K64)</f>
        <v>25.741935483870968</v>
      </c>
      <c r="L65" s="50">
        <f>AVERAGE(L3:L64)</f>
        <v>0.75806451612903225</v>
      </c>
    </row>
  </sheetData>
  <mergeCells count="2">
    <mergeCell ref="G1:I1"/>
    <mergeCell ref="J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9"/>
  <sheetViews>
    <sheetView topLeftCell="A12" zoomScale="110" zoomScaleNormal="110" workbookViewId="0">
      <selection activeCell="J115" sqref="J115"/>
    </sheetView>
  </sheetViews>
  <sheetFormatPr defaultColWidth="8.5546875" defaultRowHeight="13.2" x14ac:dyDescent="0.25"/>
  <cols>
    <col min="1" max="2" width="15" customWidth="1"/>
    <col min="3" max="3" width="10.109375" customWidth="1"/>
    <col min="4" max="6" width="9.44140625" customWidth="1"/>
    <col min="7" max="1026" width="15" customWidth="1"/>
  </cols>
  <sheetData>
    <row r="1" spans="1:12" x14ac:dyDescent="0.25">
      <c r="A1" t="s">
        <v>55</v>
      </c>
      <c r="B1" t="s">
        <v>56</v>
      </c>
      <c r="C1" t="s">
        <v>10</v>
      </c>
      <c r="D1" t="s">
        <v>57</v>
      </c>
      <c r="E1" t="s">
        <v>44</v>
      </c>
      <c r="F1" t="s">
        <v>58</v>
      </c>
      <c r="G1" s="95" t="s">
        <v>10</v>
      </c>
      <c r="H1" s="95"/>
      <c r="I1" s="95"/>
      <c r="J1" s="95" t="s">
        <v>10</v>
      </c>
      <c r="K1" s="95"/>
      <c r="L1" s="95"/>
    </row>
    <row r="2" spans="1:12" x14ac:dyDescent="0.25">
      <c r="G2" t="s">
        <v>59</v>
      </c>
      <c r="H2" t="s">
        <v>60</v>
      </c>
      <c r="I2" t="s">
        <v>61</v>
      </c>
      <c r="J2" t="s">
        <v>46</v>
      </c>
      <c r="K2" t="s">
        <v>47</v>
      </c>
      <c r="L2" t="s">
        <v>48</v>
      </c>
    </row>
    <row r="3" spans="1:12" x14ac:dyDescent="0.25">
      <c r="A3" t="s">
        <v>222</v>
      </c>
      <c r="B3" t="s">
        <v>63</v>
      </c>
      <c r="C3" t="s">
        <v>223</v>
      </c>
      <c r="D3">
        <v>182.89</v>
      </c>
      <c r="E3">
        <v>30</v>
      </c>
      <c r="F3">
        <v>30</v>
      </c>
      <c r="G3" s="50">
        <f t="shared" ref="G3:G34" si="0">J3%*D3</f>
        <v>162.77209999999999</v>
      </c>
      <c r="H3" s="50">
        <f t="shared" ref="H3:H34" si="1">K3%*D3</f>
        <v>9.144499999999999</v>
      </c>
      <c r="I3" s="50">
        <f t="shared" ref="I3:I34" si="2">L3%*D3</f>
        <v>10.973399999999998</v>
      </c>
      <c r="J3">
        <v>89</v>
      </c>
      <c r="K3">
        <v>5</v>
      </c>
      <c r="L3">
        <f t="shared" ref="L3:L34" si="3">100-J3-K3</f>
        <v>6</v>
      </c>
    </row>
    <row r="4" spans="1:12" x14ac:dyDescent="0.25">
      <c r="A4" t="s">
        <v>224</v>
      </c>
      <c r="B4" t="s">
        <v>63</v>
      </c>
      <c r="C4" t="s">
        <v>2</v>
      </c>
      <c r="D4">
        <v>79.760000000000005</v>
      </c>
      <c r="E4">
        <v>20</v>
      </c>
      <c r="F4">
        <v>30</v>
      </c>
      <c r="G4" s="50">
        <f t="shared" si="0"/>
        <v>72.581600000000009</v>
      </c>
      <c r="H4" s="50">
        <f t="shared" si="1"/>
        <v>7.1783999999999999</v>
      </c>
      <c r="I4" s="50">
        <f t="shared" si="2"/>
        <v>0</v>
      </c>
      <c r="J4">
        <v>91</v>
      </c>
      <c r="K4">
        <v>9</v>
      </c>
      <c r="L4">
        <f t="shared" si="3"/>
        <v>0</v>
      </c>
    </row>
    <row r="5" spans="1:12" x14ac:dyDescent="0.25">
      <c r="A5" t="s">
        <v>225</v>
      </c>
      <c r="B5" t="s">
        <v>63</v>
      </c>
      <c r="C5" t="s">
        <v>2</v>
      </c>
      <c r="D5">
        <v>79.180000000000007</v>
      </c>
      <c r="E5">
        <v>20</v>
      </c>
      <c r="F5">
        <v>30</v>
      </c>
      <c r="G5" s="50">
        <f t="shared" si="0"/>
        <v>71.262000000000015</v>
      </c>
      <c r="H5" s="50">
        <f t="shared" si="1"/>
        <v>7.918000000000001</v>
      </c>
      <c r="I5" s="50">
        <f t="shared" si="2"/>
        <v>0</v>
      </c>
      <c r="J5">
        <v>90</v>
      </c>
      <c r="K5">
        <v>10</v>
      </c>
      <c r="L5">
        <f t="shared" si="3"/>
        <v>0</v>
      </c>
    </row>
    <row r="6" spans="1:12" x14ac:dyDescent="0.25">
      <c r="A6" t="s">
        <v>226</v>
      </c>
      <c r="B6" t="s">
        <v>63</v>
      </c>
      <c r="C6" t="s">
        <v>4</v>
      </c>
      <c r="D6">
        <v>57.14</v>
      </c>
      <c r="E6">
        <v>30</v>
      </c>
      <c r="F6">
        <v>30</v>
      </c>
      <c r="G6" s="50">
        <f t="shared" si="0"/>
        <v>28.57</v>
      </c>
      <c r="H6" s="50">
        <f t="shared" si="1"/>
        <v>28.57</v>
      </c>
      <c r="I6" s="50">
        <f t="shared" si="2"/>
        <v>0</v>
      </c>
      <c r="J6">
        <v>50</v>
      </c>
      <c r="K6">
        <v>50</v>
      </c>
      <c r="L6">
        <f t="shared" si="3"/>
        <v>0</v>
      </c>
    </row>
    <row r="7" spans="1:12" x14ac:dyDescent="0.25">
      <c r="A7" t="s">
        <v>227</v>
      </c>
      <c r="B7" t="s">
        <v>63</v>
      </c>
      <c r="C7" t="s">
        <v>4</v>
      </c>
      <c r="D7">
        <v>56.65</v>
      </c>
      <c r="E7">
        <v>30</v>
      </c>
      <c r="F7">
        <v>30</v>
      </c>
      <c r="G7" s="50">
        <f t="shared" si="0"/>
        <v>35.689500000000002</v>
      </c>
      <c r="H7" s="50">
        <f t="shared" si="1"/>
        <v>18.694500000000001</v>
      </c>
      <c r="I7" s="50">
        <f t="shared" si="2"/>
        <v>2.266</v>
      </c>
      <c r="J7">
        <v>63</v>
      </c>
      <c r="K7">
        <v>33</v>
      </c>
      <c r="L7">
        <f t="shared" si="3"/>
        <v>4</v>
      </c>
    </row>
    <row r="8" spans="1:12" x14ac:dyDescent="0.25">
      <c r="A8" t="s">
        <v>228</v>
      </c>
      <c r="B8" t="s">
        <v>63</v>
      </c>
      <c r="C8" t="s">
        <v>4</v>
      </c>
      <c r="D8">
        <v>71.53</v>
      </c>
      <c r="E8">
        <v>30</v>
      </c>
      <c r="F8">
        <v>30</v>
      </c>
      <c r="G8" s="50">
        <f t="shared" si="0"/>
        <v>21.459</v>
      </c>
      <c r="H8" s="50">
        <f t="shared" si="1"/>
        <v>50.070999999999998</v>
      </c>
      <c r="I8" s="50">
        <f t="shared" si="2"/>
        <v>0</v>
      </c>
      <c r="J8">
        <v>30</v>
      </c>
      <c r="K8">
        <v>70</v>
      </c>
      <c r="L8">
        <f t="shared" si="3"/>
        <v>0</v>
      </c>
    </row>
    <row r="9" spans="1:12" x14ac:dyDescent="0.25">
      <c r="A9" t="s">
        <v>229</v>
      </c>
      <c r="B9" t="s">
        <v>63</v>
      </c>
      <c r="C9" t="s">
        <v>223</v>
      </c>
      <c r="D9">
        <v>36.33</v>
      </c>
      <c r="E9">
        <v>30</v>
      </c>
      <c r="F9">
        <v>30</v>
      </c>
      <c r="G9" s="50">
        <f t="shared" si="0"/>
        <v>29.790599999999998</v>
      </c>
      <c r="H9" s="50">
        <f t="shared" si="1"/>
        <v>5.4494999999999996</v>
      </c>
      <c r="I9" s="50">
        <f t="shared" si="2"/>
        <v>1.0898999999999999</v>
      </c>
      <c r="J9">
        <v>82</v>
      </c>
      <c r="K9">
        <v>15</v>
      </c>
      <c r="L9">
        <f t="shared" si="3"/>
        <v>3</v>
      </c>
    </row>
    <row r="10" spans="1:12" x14ac:dyDescent="0.25">
      <c r="A10" t="s">
        <v>230</v>
      </c>
      <c r="B10" t="s">
        <v>63</v>
      </c>
      <c r="C10" t="s">
        <v>2</v>
      </c>
      <c r="D10">
        <v>37.11</v>
      </c>
      <c r="E10">
        <v>30</v>
      </c>
      <c r="F10">
        <v>30</v>
      </c>
      <c r="G10" s="50">
        <f t="shared" si="0"/>
        <v>35.996699999999997</v>
      </c>
      <c r="H10" s="50">
        <f t="shared" si="1"/>
        <v>1.1133</v>
      </c>
      <c r="I10" s="50">
        <f t="shared" si="2"/>
        <v>0</v>
      </c>
      <c r="J10">
        <v>97</v>
      </c>
      <c r="K10">
        <v>3</v>
      </c>
      <c r="L10">
        <f t="shared" si="3"/>
        <v>0</v>
      </c>
    </row>
    <row r="11" spans="1:12" x14ac:dyDescent="0.25">
      <c r="A11" t="s">
        <v>231</v>
      </c>
      <c r="B11" t="s">
        <v>63</v>
      </c>
      <c r="C11" t="s">
        <v>2</v>
      </c>
      <c r="D11">
        <v>37.26</v>
      </c>
      <c r="E11">
        <v>30</v>
      </c>
      <c r="F11">
        <v>30</v>
      </c>
      <c r="G11" s="50">
        <f t="shared" si="0"/>
        <v>35.396999999999998</v>
      </c>
      <c r="H11" s="50">
        <f t="shared" si="1"/>
        <v>1.863</v>
      </c>
      <c r="I11" s="50">
        <f t="shared" si="2"/>
        <v>0</v>
      </c>
      <c r="J11">
        <v>95</v>
      </c>
      <c r="K11">
        <v>5</v>
      </c>
      <c r="L11">
        <f t="shared" si="3"/>
        <v>0</v>
      </c>
    </row>
    <row r="12" spans="1:12" x14ac:dyDescent="0.25">
      <c r="A12" t="s">
        <v>232</v>
      </c>
      <c r="B12" t="s">
        <v>63</v>
      </c>
      <c r="C12" t="s">
        <v>4</v>
      </c>
      <c r="D12">
        <v>29.24</v>
      </c>
      <c r="E12">
        <v>30</v>
      </c>
      <c r="F12">
        <v>30</v>
      </c>
      <c r="G12" s="50">
        <f t="shared" si="0"/>
        <v>8.7719999999999985</v>
      </c>
      <c r="H12" s="50">
        <f t="shared" si="1"/>
        <v>20.467999999999996</v>
      </c>
      <c r="I12" s="50">
        <f t="shared" si="2"/>
        <v>0</v>
      </c>
      <c r="J12">
        <v>30</v>
      </c>
      <c r="K12">
        <v>70</v>
      </c>
      <c r="L12">
        <f t="shared" si="3"/>
        <v>0</v>
      </c>
    </row>
    <row r="13" spans="1:12" x14ac:dyDescent="0.25">
      <c r="A13" t="s">
        <v>233</v>
      </c>
      <c r="B13" t="s">
        <v>63</v>
      </c>
      <c r="C13" t="s">
        <v>4</v>
      </c>
      <c r="D13">
        <v>27.78</v>
      </c>
      <c r="E13">
        <v>30</v>
      </c>
      <c r="F13">
        <v>30</v>
      </c>
      <c r="G13" s="50">
        <f t="shared" si="0"/>
        <v>11.112000000000002</v>
      </c>
      <c r="H13" s="50">
        <f t="shared" si="1"/>
        <v>13.89</v>
      </c>
      <c r="I13" s="50">
        <f t="shared" si="2"/>
        <v>2.7780000000000005</v>
      </c>
      <c r="J13">
        <v>40</v>
      </c>
      <c r="K13">
        <v>50</v>
      </c>
      <c r="L13">
        <f t="shared" si="3"/>
        <v>10</v>
      </c>
    </row>
    <row r="14" spans="1:12" x14ac:dyDescent="0.25">
      <c r="A14" t="s">
        <v>234</v>
      </c>
      <c r="B14" t="s">
        <v>63</v>
      </c>
      <c r="C14" t="s">
        <v>4</v>
      </c>
      <c r="D14">
        <v>38.75</v>
      </c>
      <c r="E14">
        <v>30</v>
      </c>
      <c r="F14">
        <v>30</v>
      </c>
      <c r="G14" s="50">
        <f t="shared" si="0"/>
        <v>19.375</v>
      </c>
      <c r="H14" s="50">
        <f t="shared" si="1"/>
        <v>19.375</v>
      </c>
      <c r="I14" s="50">
        <f t="shared" si="2"/>
        <v>0</v>
      </c>
      <c r="J14">
        <v>50</v>
      </c>
      <c r="K14">
        <v>50</v>
      </c>
      <c r="L14">
        <f t="shared" si="3"/>
        <v>0</v>
      </c>
    </row>
    <row r="15" spans="1:12" x14ac:dyDescent="0.25">
      <c r="A15" t="s">
        <v>235</v>
      </c>
      <c r="B15" t="s">
        <v>63</v>
      </c>
      <c r="C15" t="s">
        <v>4</v>
      </c>
      <c r="D15">
        <v>36.950000000000003</v>
      </c>
      <c r="E15">
        <v>30</v>
      </c>
      <c r="F15">
        <v>30</v>
      </c>
      <c r="G15" s="50">
        <f t="shared" si="0"/>
        <v>18.475000000000001</v>
      </c>
      <c r="H15" s="50">
        <f t="shared" si="1"/>
        <v>18.475000000000001</v>
      </c>
      <c r="I15" s="50">
        <f t="shared" si="2"/>
        <v>0</v>
      </c>
      <c r="J15">
        <v>50</v>
      </c>
      <c r="K15">
        <v>50</v>
      </c>
      <c r="L15">
        <f t="shared" si="3"/>
        <v>0</v>
      </c>
    </row>
    <row r="16" spans="1:12" x14ac:dyDescent="0.25">
      <c r="A16" t="s">
        <v>236</v>
      </c>
      <c r="B16" t="s">
        <v>63</v>
      </c>
      <c r="C16" t="s">
        <v>4</v>
      </c>
      <c r="D16">
        <v>62.12</v>
      </c>
      <c r="E16">
        <v>30</v>
      </c>
      <c r="F16">
        <v>30</v>
      </c>
      <c r="G16" s="50">
        <f t="shared" si="0"/>
        <v>37.271999999999998</v>
      </c>
      <c r="H16" s="50">
        <f t="shared" si="1"/>
        <v>24.847999999999999</v>
      </c>
      <c r="I16" s="50">
        <f t="shared" si="2"/>
        <v>0</v>
      </c>
      <c r="J16">
        <v>60</v>
      </c>
      <c r="K16">
        <v>40</v>
      </c>
      <c r="L16">
        <f t="shared" si="3"/>
        <v>0</v>
      </c>
    </row>
    <row r="17" spans="1:12" x14ac:dyDescent="0.25">
      <c r="A17" t="s">
        <v>237</v>
      </c>
      <c r="B17" t="s">
        <v>63</v>
      </c>
      <c r="C17" t="s">
        <v>4</v>
      </c>
      <c r="D17">
        <v>285.91000000000003</v>
      </c>
      <c r="E17">
        <v>40</v>
      </c>
      <c r="F17">
        <v>50</v>
      </c>
      <c r="G17" s="50">
        <f t="shared" si="0"/>
        <v>171.54600000000002</v>
      </c>
      <c r="H17" s="50">
        <f t="shared" si="1"/>
        <v>114.36400000000002</v>
      </c>
      <c r="I17" s="50">
        <f t="shared" si="2"/>
        <v>0</v>
      </c>
      <c r="J17">
        <v>60</v>
      </c>
      <c r="K17">
        <v>40</v>
      </c>
      <c r="L17">
        <f t="shared" si="3"/>
        <v>0</v>
      </c>
    </row>
    <row r="18" spans="1:12" x14ac:dyDescent="0.25">
      <c r="A18" t="s">
        <v>238</v>
      </c>
      <c r="B18" t="s">
        <v>63</v>
      </c>
      <c r="C18" t="s">
        <v>4</v>
      </c>
      <c r="D18">
        <v>287.95999999999998</v>
      </c>
      <c r="E18">
        <v>40</v>
      </c>
      <c r="F18">
        <v>50</v>
      </c>
      <c r="G18" s="50">
        <f t="shared" si="0"/>
        <v>172.77599999999998</v>
      </c>
      <c r="H18" s="50">
        <f t="shared" si="1"/>
        <v>115.184</v>
      </c>
      <c r="I18" s="50">
        <f t="shared" si="2"/>
        <v>0</v>
      </c>
      <c r="J18">
        <v>60</v>
      </c>
      <c r="K18">
        <v>40</v>
      </c>
      <c r="L18">
        <f t="shared" si="3"/>
        <v>0</v>
      </c>
    </row>
    <row r="19" spans="1:12" x14ac:dyDescent="0.25">
      <c r="A19" t="s">
        <v>239</v>
      </c>
      <c r="B19" t="s">
        <v>63</v>
      </c>
      <c r="C19" t="s">
        <v>4</v>
      </c>
      <c r="D19">
        <v>150.6</v>
      </c>
      <c r="E19">
        <v>40</v>
      </c>
      <c r="F19">
        <v>50</v>
      </c>
      <c r="G19" s="50">
        <f t="shared" si="0"/>
        <v>90.36</v>
      </c>
      <c r="H19" s="50">
        <f t="shared" si="1"/>
        <v>60.24</v>
      </c>
      <c r="I19" s="50">
        <f t="shared" si="2"/>
        <v>0</v>
      </c>
      <c r="J19">
        <v>60</v>
      </c>
      <c r="K19">
        <v>40</v>
      </c>
      <c r="L19">
        <f t="shared" si="3"/>
        <v>0</v>
      </c>
    </row>
    <row r="20" spans="1:12" x14ac:dyDescent="0.25">
      <c r="A20" t="s">
        <v>240</v>
      </c>
      <c r="B20" t="s">
        <v>63</v>
      </c>
      <c r="C20" t="s">
        <v>4</v>
      </c>
      <c r="D20">
        <v>149.53</v>
      </c>
      <c r="E20">
        <v>40</v>
      </c>
      <c r="F20">
        <v>50</v>
      </c>
      <c r="G20" s="50">
        <f t="shared" si="0"/>
        <v>89.718000000000004</v>
      </c>
      <c r="H20" s="50">
        <f t="shared" si="1"/>
        <v>59.812000000000005</v>
      </c>
      <c r="I20" s="50">
        <f t="shared" si="2"/>
        <v>0</v>
      </c>
      <c r="J20">
        <v>60</v>
      </c>
      <c r="K20">
        <v>40</v>
      </c>
      <c r="L20">
        <f t="shared" si="3"/>
        <v>0</v>
      </c>
    </row>
    <row r="21" spans="1:12" x14ac:dyDescent="0.25">
      <c r="A21" t="s">
        <v>241</v>
      </c>
      <c r="B21" t="s">
        <v>63</v>
      </c>
      <c r="C21" t="s">
        <v>4</v>
      </c>
      <c r="D21">
        <v>78.89</v>
      </c>
      <c r="E21">
        <v>20</v>
      </c>
      <c r="F21">
        <v>30</v>
      </c>
      <c r="G21" s="50">
        <f t="shared" si="0"/>
        <v>47.333999999999996</v>
      </c>
      <c r="H21" s="50">
        <f t="shared" si="1"/>
        <v>31.556000000000001</v>
      </c>
      <c r="I21" s="50">
        <f t="shared" si="2"/>
        <v>0</v>
      </c>
      <c r="J21">
        <v>60</v>
      </c>
      <c r="K21">
        <v>40</v>
      </c>
      <c r="L21">
        <f t="shared" si="3"/>
        <v>0</v>
      </c>
    </row>
    <row r="22" spans="1:12" x14ac:dyDescent="0.25">
      <c r="A22" t="s">
        <v>242</v>
      </c>
      <c r="B22" t="s">
        <v>63</v>
      </c>
      <c r="C22" t="s">
        <v>4</v>
      </c>
      <c r="D22">
        <v>50.51</v>
      </c>
      <c r="E22">
        <v>20</v>
      </c>
      <c r="F22">
        <v>30</v>
      </c>
      <c r="G22" s="50">
        <f t="shared" si="0"/>
        <v>30.305999999999997</v>
      </c>
      <c r="H22" s="50">
        <f t="shared" si="1"/>
        <v>20.204000000000001</v>
      </c>
      <c r="I22" s="50">
        <f t="shared" si="2"/>
        <v>0</v>
      </c>
      <c r="J22">
        <v>60</v>
      </c>
      <c r="K22">
        <v>40</v>
      </c>
      <c r="L22">
        <f t="shared" si="3"/>
        <v>0</v>
      </c>
    </row>
    <row r="23" spans="1:12" x14ac:dyDescent="0.25">
      <c r="A23" t="s">
        <v>243</v>
      </c>
      <c r="B23" t="s">
        <v>63</v>
      </c>
      <c r="C23" t="s">
        <v>4</v>
      </c>
      <c r="D23">
        <v>50.07</v>
      </c>
      <c r="E23">
        <v>20</v>
      </c>
      <c r="F23">
        <v>30</v>
      </c>
      <c r="G23" s="50">
        <f t="shared" si="0"/>
        <v>30.041999999999998</v>
      </c>
      <c r="H23" s="50">
        <f t="shared" si="1"/>
        <v>20.028000000000002</v>
      </c>
      <c r="I23" s="50">
        <f t="shared" si="2"/>
        <v>0</v>
      </c>
      <c r="J23">
        <v>60</v>
      </c>
      <c r="K23">
        <v>40</v>
      </c>
      <c r="L23">
        <f t="shared" si="3"/>
        <v>0</v>
      </c>
    </row>
    <row r="24" spans="1:12" x14ac:dyDescent="0.25">
      <c r="A24" t="s">
        <v>244</v>
      </c>
      <c r="B24" t="s">
        <v>63</v>
      </c>
      <c r="C24" t="s">
        <v>4</v>
      </c>
      <c r="D24">
        <v>124.25</v>
      </c>
      <c r="E24">
        <v>30</v>
      </c>
      <c r="F24">
        <v>30</v>
      </c>
      <c r="G24" s="50">
        <f t="shared" si="0"/>
        <v>74.55</v>
      </c>
      <c r="H24" s="50">
        <f t="shared" si="1"/>
        <v>49.7</v>
      </c>
      <c r="I24" s="50">
        <f t="shared" si="2"/>
        <v>0</v>
      </c>
      <c r="J24">
        <v>60</v>
      </c>
      <c r="K24">
        <v>40</v>
      </c>
      <c r="L24">
        <f t="shared" si="3"/>
        <v>0</v>
      </c>
    </row>
    <row r="25" spans="1:12" x14ac:dyDescent="0.25">
      <c r="A25" t="s">
        <v>245</v>
      </c>
      <c r="B25" t="s">
        <v>63</v>
      </c>
      <c r="C25" t="s">
        <v>4</v>
      </c>
      <c r="D25">
        <v>100.08</v>
      </c>
      <c r="E25">
        <v>30</v>
      </c>
      <c r="F25">
        <v>30</v>
      </c>
      <c r="G25" s="50">
        <f t="shared" si="0"/>
        <v>60.047999999999995</v>
      </c>
      <c r="H25" s="50">
        <f t="shared" si="1"/>
        <v>40.032000000000004</v>
      </c>
      <c r="I25" s="50">
        <f t="shared" si="2"/>
        <v>0</v>
      </c>
      <c r="J25">
        <v>60</v>
      </c>
      <c r="K25">
        <v>40</v>
      </c>
      <c r="L25">
        <f t="shared" si="3"/>
        <v>0</v>
      </c>
    </row>
    <row r="26" spans="1:12" x14ac:dyDescent="0.25">
      <c r="A26" t="s">
        <v>246</v>
      </c>
      <c r="B26" t="s">
        <v>63</v>
      </c>
      <c r="C26" t="s">
        <v>4</v>
      </c>
      <c r="D26">
        <v>72.930000000000007</v>
      </c>
      <c r="E26">
        <v>20</v>
      </c>
      <c r="F26">
        <v>20</v>
      </c>
      <c r="G26" s="50">
        <f t="shared" si="0"/>
        <v>50.3217</v>
      </c>
      <c r="H26" s="50">
        <f t="shared" si="1"/>
        <v>22.608300000000003</v>
      </c>
      <c r="I26" s="50">
        <f t="shared" si="2"/>
        <v>0</v>
      </c>
      <c r="J26">
        <v>69</v>
      </c>
      <c r="K26">
        <v>31</v>
      </c>
      <c r="L26">
        <f t="shared" si="3"/>
        <v>0</v>
      </c>
    </row>
    <row r="27" spans="1:12" x14ac:dyDescent="0.25">
      <c r="A27" t="s">
        <v>247</v>
      </c>
      <c r="B27" t="s">
        <v>63</v>
      </c>
      <c r="C27" t="s">
        <v>4</v>
      </c>
      <c r="D27">
        <v>7.39</v>
      </c>
      <c r="E27">
        <v>30</v>
      </c>
      <c r="F27">
        <v>30</v>
      </c>
      <c r="G27" s="50">
        <f t="shared" si="0"/>
        <v>4.9512999999999998</v>
      </c>
      <c r="H27" s="50">
        <f t="shared" si="1"/>
        <v>2.2169999999999996</v>
      </c>
      <c r="I27" s="50">
        <f t="shared" si="2"/>
        <v>0.22169999999999998</v>
      </c>
      <c r="J27">
        <v>67</v>
      </c>
      <c r="K27">
        <v>30</v>
      </c>
      <c r="L27">
        <f t="shared" si="3"/>
        <v>3</v>
      </c>
    </row>
    <row r="28" spans="1:12" x14ac:dyDescent="0.25">
      <c r="A28" t="s">
        <v>248</v>
      </c>
      <c r="B28" t="s">
        <v>63</v>
      </c>
      <c r="C28" t="s">
        <v>4</v>
      </c>
      <c r="D28">
        <v>8.39</v>
      </c>
      <c r="E28">
        <v>30</v>
      </c>
      <c r="F28">
        <v>30</v>
      </c>
      <c r="G28" s="50">
        <f t="shared" si="0"/>
        <v>6.0407999999999999</v>
      </c>
      <c r="H28" s="50">
        <f t="shared" si="1"/>
        <v>2.0975000000000001</v>
      </c>
      <c r="I28" s="50">
        <f t="shared" si="2"/>
        <v>0.25170000000000003</v>
      </c>
      <c r="J28">
        <v>72</v>
      </c>
      <c r="K28">
        <v>25</v>
      </c>
      <c r="L28">
        <f t="shared" si="3"/>
        <v>3</v>
      </c>
    </row>
    <row r="29" spans="1:12" x14ac:dyDescent="0.25">
      <c r="A29" t="s">
        <v>249</v>
      </c>
      <c r="B29" t="s">
        <v>63</v>
      </c>
      <c r="C29" t="s">
        <v>4</v>
      </c>
      <c r="D29">
        <v>65.92</v>
      </c>
      <c r="E29">
        <v>30</v>
      </c>
      <c r="F29">
        <v>30</v>
      </c>
      <c r="G29" s="50">
        <f t="shared" si="0"/>
        <v>39.552</v>
      </c>
      <c r="H29" s="50">
        <f t="shared" si="1"/>
        <v>26.368000000000002</v>
      </c>
      <c r="I29" s="50">
        <f t="shared" si="2"/>
        <v>0</v>
      </c>
      <c r="J29">
        <v>60</v>
      </c>
      <c r="K29">
        <v>40</v>
      </c>
      <c r="L29">
        <f t="shared" si="3"/>
        <v>0</v>
      </c>
    </row>
    <row r="30" spans="1:12" x14ac:dyDescent="0.25">
      <c r="A30" t="s">
        <v>250</v>
      </c>
      <c r="B30" t="s">
        <v>63</v>
      </c>
      <c r="C30" t="s">
        <v>4</v>
      </c>
      <c r="D30">
        <v>67.06</v>
      </c>
      <c r="E30">
        <v>30</v>
      </c>
      <c r="F30">
        <v>30</v>
      </c>
      <c r="G30" s="50">
        <f t="shared" si="0"/>
        <v>42.247800000000005</v>
      </c>
      <c r="H30" s="50">
        <f t="shared" si="1"/>
        <v>23.471</v>
      </c>
      <c r="I30" s="50">
        <f t="shared" si="2"/>
        <v>1.3412000000000002</v>
      </c>
      <c r="J30">
        <v>63</v>
      </c>
      <c r="K30">
        <v>35</v>
      </c>
      <c r="L30">
        <f t="shared" si="3"/>
        <v>2</v>
      </c>
    </row>
    <row r="31" spans="1:12" x14ac:dyDescent="0.25">
      <c r="A31" t="s">
        <v>251</v>
      </c>
      <c r="B31" t="s">
        <v>63</v>
      </c>
      <c r="C31" t="s">
        <v>4</v>
      </c>
      <c r="D31">
        <v>53.52</v>
      </c>
      <c r="E31">
        <v>20</v>
      </c>
      <c r="F31">
        <v>30</v>
      </c>
      <c r="G31" s="50">
        <f t="shared" si="0"/>
        <v>32.112000000000002</v>
      </c>
      <c r="H31" s="50">
        <f t="shared" si="1"/>
        <v>21.408000000000001</v>
      </c>
      <c r="I31" s="50">
        <f t="shared" si="2"/>
        <v>0</v>
      </c>
      <c r="J31">
        <v>60</v>
      </c>
      <c r="K31">
        <v>40</v>
      </c>
      <c r="L31">
        <f t="shared" si="3"/>
        <v>0</v>
      </c>
    </row>
    <row r="32" spans="1:12" x14ac:dyDescent="0.25">
      <c r="A32" t="s">
        <v>252</v>
      </c>
      <c r="B32" t="s">
        <v>63</v>
      </c>
      <c r="C32" t="s">
        <v>4</v>
      </c>
      <c r="D32">
        <v>58.26</v>
      </c>
      <c r="E32">
        <v>20</v>
      </c>
      <c r="F32">
        <v>30</v>
      </c>
      <c r="G32" s="50">
        <f t="shared" si="0"/>
        <v>37.869</v>
      </c>
      <c r="H32" s="50">
        <f t="shared" si="1"/>
        <v>20.390999999999998</v>
      </c>
      <c r="I32" s="50">
        <f t="shared" si="2"/>
        <v>0</v>
      </c>
      <c r="J32">
        <v>65</v>
      </c>
      <c r="K32">
        <v>35</v>
      </c>
      <c r="L32">
        <f t="shared" si="3"/>
        <v>0</v>
      </c>
    </row>
    <row r="33" spans="1:12" x14ac:dyDescent="0.25">
      <c r="A33" t="s">
        <v>253</v>
      </c>
      <c r="B33" t="s">
        <v>63</v>
      </c>
      <c r="C33" t="s">
        <v>4</v>
      </c>
      <c r="D33">
        <v>123.03</v>
      </c>
      <c r="E33">
        <v>30</v>
      </c>
      <c r="F33">
        <v>30</v>
      </c>
      <c r="G33" s="50">
        <f t="shared" si="0"/>
        <v>86.120999999999995</v>
      </c>
      <c r="H33" s="50">
        <f t="shared" si="1"/>
        <v>36.908999999999999</v>
      </c>
      <c r="I33" s="50">
        <f t="shared" si="2"/>
        <v>0</v>
      </c>
      <c r="J33">
        <v>70</v>
      </c>
      <c r="K33">
        <v>30</v>
      </c>
      <c r="L33">
        <f t="shared" si="3"/>
        <v>0</v>
      </c>
    </row>
    <row r="34" spans="1:12" x14ac:dyDescent="0.25">
      <c r="A34" t="s">
        <v>254</v>
      </c>
      <c r="B34" t="s">
        <v>63</v>
      </c>
      <c r="C34" t="s">
        <v>4</v>
      </c>
      <c r="D34">
        <v>122.89</v>
      </c>
      <c r="E34">
        <v>30</v>
      </c>
      <c r="F34">
        <v>30</v>
      </c>
      <c r="G34" s="50">
        <f t="shared" si="0"/>
        <v>86.022999999999996</v>
      </c>
      <c r="H34" s="50">
        <f t="shared" si="1"/>
        <v>36.866999999999997</v>
      </c>
      <c r="I34" s="50">
        <f t="shared" si="2"/>
        <v>0</v>
      </c>
      <c r="J34">
        <v>70</v>
      </c>
      <c r="K34">
        <v>30</v>
      </c>
      <c r="L34">
        <f t="shared" si="3"/>
        <v>0</v>
      </c>
    </row>
    <row r="35" spans="1:12" x14ac:dyDescent="0.25">
      <c r="A35" t="s">
        <v>255</v>
      </c>
      <c r="B35" t="s">
        <v>63</v>
      </c>
      <c r="C35" t="s">
        <v>4</v>
      </c>
      <c r="D35">
        <v>107.42</v>
      </c>
      <c r="E35">
        <v>30</v>
      </c>
      <c r="F35">
        <v>50</v>
      </c>
      <c r="G35" s="50">
        <f t="shared" ref="G35:G66" si="4">J35%*D35</f>
        <v>75.194000000000003</v>
      </c>
      <c r="H35" s="50">
        <f t="shared" ref="H35:H66" si="5">K35%*D35</f>
        <v>32.225999999999999</v>
      </c>
      <c r="I35" s="50">
        <f t="shared" ref="I35:I66" si="6">L35%*D35</f>
        <v>0</v>
      </c>
      <c r="J35">
        <v>70</v>
      </c>
      <c r="K35">
        <v>30</v>
      </c>
      <c r="L35">
        <f t="shared" ref="L35:L66" si="7">100-J35-K35</f>
        <v>0</v>
      </c>
    </row>
    <row r="36" spans="1:12" x14ac:dyDescent="0.25">
      <c r="A36" t="s">
        <v>256</v>
      </c>
      <c r="B36" t="s">
        <v>63</v>
      </c>
      <c r="C36" t="s">
        <v>4</v>
      </c>
      <c r="D36">
        <v>106.61</v>
      </c>
      <c r="E36">
        <v>30</v>
      </c>
      <c r="F36">
        <v>50</v>
      </c>
      <c r="G36" s="50">
        <f t="shared" si="4"/>
        <v>69.296500000000009</v>
      </c>
      <c r="H36" s="50">
        <f t="shared" si="5"/>
        <v>37.313499999999998</v>
      </c>
      <c r="I36" s="50">
        <f t="shared" si="6"/>
        <v>0</v>
      </c>
      <c r="J36">
        <v>65</v>
      </c>
      <c r="K36">
        <v>35</v>
      </c>
      <c r="L36">
        <f t="shared" si="7"/>
        <v>0</v>
      </c>
    </row>
    <row r="37" spans="1:12" x14ac:dyDescent="0.25">
      <c r="A37" t="s">
        <v>257</v>
      </c>
      <c r="B37" t="s">
        <v>63</v>
      </c>
      <c r="C37" t="s">
        <v>4</v>
      </c>
      <c r="D37">
        <v>130.72</v>
      </c>
      <c r="E37">
        <v>30</v>
      </c>
      <c r="F37">
        <v>30</v>
      </c>
      <c r="G37" s="50">
        <f t="shared" si="4"/>
        <v>90.196799999999996</v>
      </c>
      <c r="H37" s="50">
        <f t="shared" si="5"/>
        <v>39.216000000000001</v>
      </c>
      <c r="I37" s="50">
        <f t="shared" si="6"/>
        <v>1.3071999999999999</v>
      </c>
      <c r="J37">
        <v>69</v>
      </c>
      <c r="K37">
        <v>30</v>
      </c>
      <c r="L37">
        <f t="shared" si="7"/>
        <v>1</v>
      </c>
    </row>
    <row r="38" spans="1:12" x14ac:dyDescent="0.25">
      <c r="A38" t="s">
        <v>258</v>
      </c>
      <c r="B38" t="s">
        <v>63</v>
      </c>
      <c r="C38" t="s">
        <v>4</v>
      </c>
      <c r="D38">
        <v>131.01</v>
      </c>
      <c r="E38">
        <v>30</v>
      </c>
      <c r="F38">
        <v>30</v>
      </c>
      <c r="G38" s="50">
        <f t="shared" si="4"/>
        <v>85.156499999999994</v>
      </c>
      <c r="H38" s="50">
        <f t="shared" si="5"/>
        <v>45.853499999999997</v>
      </c>
      <c r="I38" s="50">
        <f t="shared" si="6"/>
        <v>0</v>
      </c>
      <c r="J38">
        <v>65</v>
      </c>
      <c r="K38">
        <v>35</v>
      </c>
      <c r="L38">
        <f t="shared" si="7"/>
        <v>0</v>
      </c>
    </row>
    <row r="39" spans="1:12" x14ac:dyDescent="0.25">
      <c r="A39" t="s">
        <v>259</v>
      </c>
      <c r="B39" t="s">
        <v>63</v>
      </c>
      <c r="C39" t="s">
        <v>4</v>
      </c>
      <c r="D39">
        <v>49.9</v>
      </c>
      <c r="E39">
        <v>30</v>
      </c>
      <c r="F39">
        <v>30</v>
      </c>
      <c r="G39" s="50">
        <f t="shared" si="4"/>
        <v>37.424999999999997</v>
      </c>
      <c r="H39" s="50">
        <f t="shared" si="5"/>
        <v>12.475</v>
      </c>
      <c r="I39" s="50">
        <f t="shared" si="6"/>
        <v>0</v>
      </c>
      <c r="J39">
        <v>75</v>
      </c>
      <c r="K39">
        <v>25</v>
      </c>
      <c r="L39">
        <f t="shared" si="7"/>
        <v>0</v>
      </c>
    </row>
    <row r="40" spans="1:12" x14ac:dyDescent="0.25">
      <c r="A40" t="s">
        <v>260</v>
      </c>
      <c r="B40" t="s">
        <v>63</v>
      </c>
      <c r="C40" t="s">
        <v>4</v>
      </c>
      <c r="D40">
        <v>50.26</v>
      </c>
      <c r="E40">
        <v>30</v>
      </c>
      <c r="F40">
        <v>30</v>
      </c>
      <c r="G40" s="50">
        <f t="shared" si="4"/>
        <v>37.695</v>
      </c>
      <c r="H40" s="50">
        <f t="shared" si="5"/>
        <v>12.565</v>
      </c>
      <c r="I40" s="50">
        <f t="shared" si="6"/>
        <v>0</v>
      </c>
      <c r="J40">
        <v>75</v>
      </c>
      <c r="K40">
        <v>25</v>
      </c>
      <c r="L40">
        <f t="shared" si="7"/>
        <v>0</v>
      </c>
    </row>
    <row r="41" spans="1:12" x14ac:dyDescent="0.25">
      <c r="A41" t="s">
        <v>261</v>
      </c>
      <c r="B41" t="s">
        <v>63</v>
      </c>
      <c r="C41" t="s">
        <v>4</v>
      </c>
      <c r="D41">
        <v>62.54</v>
      </c>
      <c r="E41">
        <v>30</v>
      </c>
      <c r="F41">
        <v>30</v>
      </c>
      <c r="G41" s="50">
        <f t="shared" si="4"/>
        <v>48.781199999999998</v>
      </c>
      <c r="H41" s="50">
        <f t="shared" si="5"/>
        <v>13.758799999999999</v>
      </c>
      <c r="I41" s="50">
        <f t="shared" si="6"/>
        <v>0</v>
      </c>
      <c r="J41">
        <v>78</v>
      </c>
      <c r="K41">
        <v>22</v>
      </c>
      <c r="L41">
        <f t="shared" si="7"/>
        <v>0</v>
      </c>
    </row>
    <row r="42" spans="1:12" x14ac:dyDescent="0.25">
      <c r="A42" t="s">
        <v>262</v>
      </c>
      <c r="B42" t="s">
        <v>63</v>
      </c>
      <c r="C42" t="s">
        <v>4</v>
      </c>
      <c r="D42">
        <v>63.63</v>
      </c>
      <c r="E42">
        <v>30</v>
      </c>
      <c r="F42">
        <v>30</v>
      </c>
      <c r="G42" s="50">
        <f t="shared" si="4"/>
        <v>47.722500000000004</v>
      </c>
      <c r="H42" s="50">
        <f t="shared" si="5"/>
        <v>15.907500000000001</v>
      </c>
      <c r="I42" s="50">
        <f t="shared" si="6"/>
        <v>0</v>
      </c>
      <c r="J42">
        <v>75</v>
      </c>
      <c r="K42">
        <v>25</v>
      </c>
      <c r="L42">
        <f t="shared" si="7"/>
        <v>0</v>
      </c>
    </row>
    <row r="43" spans="1:12" x14ac:dyDescent="0.25">
      <c r="A43" t="s">
        <v>263</v>
      </c>
      <c r="B43" t="s">
        <v>63</v>
      </c>
      <c r="C43" t="s">
        <v>4</v>
      </c>
      <c r="D43">
        <v>47.84</v>
      </c>
      <c r="E43">
        <v>30</v>
      </c>
      <c r="F43">
        <v>30</v>
      </c>
      <c r="G43" s="50">
        <f t="shared" si="4"/>
        <v>35.880000000000003</v>
      </c>
      <c r="H43" s="50">
        <f t="shared" si="5"/>
        <v>11.96</v>
      </c>
      <c r="I43" s="50">
        <f t="shared" si="6"/>
        <v>0</v>
      </c>
      <c r="J43">
        <v>75</v>
      </c>
      <c r="K43">
        <v>25</v>
      </c>
      <c r="L43">
        <f t="shared" si="7"/>
        <v>0</v>
      </c>
    </row>
    <row r="44" spans="1:12" x14ac:dyDescent="0.25">
      <c r="A44" t="s">
        <v>264</v>
      </c>
      <c r="B44" t="s">
        <v>63</v>
      </c>
      <c r="C44" t="s">
        <v>4</v>
      </c>
      <c r="D44">
        <v>60.62</v>
      </c>
      <c r="E44">
        <v>30</v>
      </c>
      <c r="F44">
        <v>30</v>
      </c>
      <c r="G44" s="50">
        <f t="shared" si="4"/>
        <v>45.464999999999996</v>
      </c>
      <c r="H44" s="50">
        <f t="shared" si="5"/>
        <v>15.154999999999999</v>
      </c>
      <c r="I44" s="50">
        <f t="shared" si="6"/>
        <v>0</v>
      </c>
      <c r="J44">
        <v>75</v>
      </c>
      <c r="K44">
        <v>25</v>
      </c>
      <c r="L44">
        <f t="shared" si="7"/>
        <v>0</v>
      </c>
    </row>
    <row r="45" spans="1:12" x14ac:dyDescent="0.25">
      <c r="A45" t="s">
        <v>265</v>
      </c>
      <c r="B45" t="s">
        <v>63</v>
      </c>
      <c r="C45" t="s">
        <v>4</v>
      </c>
      <c r="D45">
        <v>35.58</v>
      </c>
      <c r="E45">
        <v>20</v>
      </c>
      <c r="F45">
        <v>30</v>
      </c>
      <c r="G45" s="50">
        <f t="shared" si="4"/>
        <v>26.684999999999999</v>
      </c>
      <c r="H45" s="50">
        <f t="shared" si="5"/>
        <v>8.8949999999999996</v>
      </c>
      <c r="I45" s="50">
        <f t="shared" si="6"/>
        <v>0</v>
      </c>
      <c r="J45">
        <v>75</v>
      </c>
      <c r="K45">
        <v>25</v>
      </c>
      <c r="L45">
        <f t="shared" si="7"/>
        <v>0</v>
      </c>
    </row>
    <row r="46" spans="1:12" x14ac:dyDescent="0.25">
      <c r="A46" t="s">
        <v>266</v>
      </c>
      <c r="B46" t="s">
        <v>63</v>
      </c>
      <c r="C46" t="s">
        <v>4</v>
      </c>
      <c r="D46">
        <v>79.91</v>
      </c>
      <c r="E46">
        <v>30</v>
      </c>
      <c r="F46">
        <v>30</v>
      </c>
      <c r="G46" s="50">
        <f t="shared" si="4"/>
        <v>59.932499999999997</v>
      </c>
      <c r="H46" s="50">
        <f t="shared" si="5"/>
        <v>19.977499999999999</v>
      </c>
      <c r="I46" s="50">
        <f t="shared" si="6"/>
        <v>0</v>
      </c>
      <c r="J46">
        <v>75</v>
      </c>
      <c r="K46">
        <v>25</v>
      </c>
      <c r="L46">
        <f t="shared" si="7"/>
        <v>0</v>
      </c>
    </row>
    <row r="47" spans="1:12" x14ac:dyDescent="0.25">
      <c r="A47" t="s">
        <v>267</v>
      </c>
      <c r="B47" t="s">
        <v>63</v>
      </c>
      <c r="C47" t="s">
        <v>4</v>
      </c>
      <c r="D47">
        <v>24.89</v>
      </c>
      <c r="E47">
        <v>30</v>
      </c>
      <c r="F47">
        <v>30</v>
      </c>
      <c r="G47" s="50">
        <f t="shared" si="4"/>
        <v>18.6675</v>
      </c>
      <c r="H47" s="50">
        <f t="shared" si="5"/>
        <v>6.2225000000000001</v>
      </c>
      <c r="I47" s="50">
        <f t="shared" si="6"/>
        <v>0</v>
      </c>
      <c r="J47">
        <v>75</v>
      </c>
      <c r="K47">
        <v>25</v>
      </c>
      <c r="L47">
        <f t="shared" si="7"/>
        <v>0</v>
      </c>
    </row>
    <row r="48" spans="1:12" x14ac:dyDescent="0.25">
      <c r="A48" t="s">
        <v>268</v>
      </c>
      <c r="B48" t="s">
        <v>63</v>
      </c>
      <c r="C48" t="s">
        <v>4</v>
      </c>
      <c r="D48">
        <v>73.72</v>
      </c>
      <c r="E48">
        <v>30</v>
      </c>
      <c r="F48">
        <v>30</v>
      </c>
      <c r="G48" s="50">
        <f t="shared" si="4"/>
        <v>55.29</v>
      </c>
      <c r="H48" s="50">
        <f t="shared" si="5"/>
        <v>18.43</v>
      </c>
      <c r="I48" s="50">
        <f t="shared" si="6"/>
        <v>0</v>
      </c>
      <c r="J48">
        <v>75</v>
      </c>
      <c r="K48">
        <v>25</v>
      </c>
      <c r="L48">
        <f t="shared" si="7"/>
        <v>0</v>
      </c>
    </row>
    <row r="49" spans="1:12" x14ac:dyDescent="0.25">
      <c r="A49" t="s">
        <v>269</v>
      </c>
      <c r="B49" t="s">
        <v>63</v>
      </c>
      <c r="C49" t="s">
        <v>4</v>
      </c>
      <c r="D49">
        <v>189.11</v>
      </c>
      <c r="E49">
        <v>30</v>
      </c>
      <c r="F49">
        <v>30</v>
      </c>
      <c r="G49" s="50">
        <f t="shared" si="4"/>
        <v>141.83250000000001</v>
      </c>
      <c r="H49" s="50">
        <f t="shared" si="5"/>
        <v>47.277500000000003</v>
      </c>
      <c r="I49" s="50">
        <f t="shared" si="6"/>
        <v>0</v>
      </c>
      <c r="J49">
        <v>75</v>
      </c>
      <c r="K49">
        <v>25</v>
      </c>
      <c r="L49">
        <f t="shared" si="7"/>
        <v>0</v>
      </c>
    </row>
    <row r="50" spans="1:12" x14ac:dyDescent="0.25">
      <c r="A50" t="s">
        <v>270</v>
      </c>
      <c r="B50" t="s">
        <v>63</v>
      </c>
      <c r="C50" t="s">
        <v>4</v>
      </c>
      <c r="D50">
        <v>165.43</v>
      </c>
      <c r="E50">
        <v>30</v>
      </c>
      <c r="F50">
        <v>30</v>
      </c>
      <c r="G50" s="50">
        <f t="shared" si="4"/>
        <v>124.07250000000001</v>
      </c>
      <c r="H50" s="50">
        <f t="shared" si="5"/>
        <v>41.357500000000002</v>
      </c>
      <c r="I50" s="50">
        <f t="shared" si="6"/>
        <v>0</v>
      </c>
      <c r="J50">
        <v>75</v>
      </c>
      <c r="K50">
        <v>25</v>
      </c>
      <c r="L50">
        <f t="shared" si="7"/>
        <v>0</v>
      </c>
    </row>
    <row r="51" spans="1:12" x14ac:dyDescent="0.25">
      <c r="A51" t="s">
        <v>271</v>
      </c>
      <c r="B51" t="s">
        <v>63</v>
      </c>
      <c r="C51" t="s">
        <v>4</v>
      </c>
      <c r="D51">
        <v>96.94</v>
      </c>
      <c r="E51">
        <v>30</v>
      </c>
      <c r="F51">
        <v>30</v>
      </c>
      <c r="G51" s="50">
        <f t="shared" si="4"/>
        <v>72.704999999999998</v>
      </c>
      <c r="H51" s="50">
        <f t="shared" si="5"/>
        <v>24.234999999999999</v>
      </c>
      <c r="I51" s="50">
        <f t="shared" si="6"/>
        <v>0</v>
      </c>
      <c r="J51">
        <v>75</v>
      </c>
      <c r="K51">
        <v>25</v>
      </c>
      <c r="L51">
        <f t="shared" si="7"/>
        <v>0</v>
      </c>
    </row>
    <row r="52" spans="1:12" x14ac:dyDescent="0.25">
      <c r="A52" t="s">
        <v>272</v>
      </c>
      <c r="B52" t="s">
        <v>63</v>
      </c>
      <c r="C52" t="s">
        <v>4</v>
      </c>
      <c r="D52">
        <v>95.94</v>
      </c>
      <c r="E52">
        <v>30</v>
      </c>
      <c r="F52">
        <v>30</v>
      </c>
      <c r="G52" s="50">
        <f t="shared" si="4"/>
        <v>71.954999999999998</v>
      </c>
      <c r="H52" s="50">
        <f t="shared" si="5"/>
        <v>23.984999999999999</v>
      </c>
      <c r="I52" s="50">
        <f t="shared" si="6"/>
        <v>0</v>
      </c>
      <c r="J52">
        <v>75</v>
      </c>
      <c r="K52">
        <v>25</v>
      </c>
      <c r="L52">
        <f t="shared" si="7"/>
        <v>0</v>
      </c>
    </row>
    <row r="53" spans="1:12" x14ac:dyDescent="0.25">
      <c r="A53" t="s">
        <v>273</v>
      </c>
      <c r="B53" t="s">
        <v>63</v>
      </c>
      <c r="C53" t="s">
        <v>4</v>
      </c>
      <c r="D53">
        <v>109.88</v>
      </c>
      <c r="E53">
        <v>30</v>
      </c>
      <c r="F53">
        <v>30</v>
      </c>
      <c r="G53" s="50">
        <f t="shared" si="4"/>
        <v>82.41</v>
      </c>
      <c r="H53" s="50">
        <f t="shared" si="5"/>
        <v>27.47</v>
      </c>
      <c r="I53" s="50">
        <f t="shared" si="6"/>
        <v>0</v>
      </c>
      <c r="J53">
        <v>75</v>
      </c>
      <c r="K53">
        <v>25</v>
      </c>
      <c r="L53">
        <f t="shared" si="7"/>
        <v>0</v>
      </c>
    </row>
    <row r="54" spans="1:12" x14ac:dyDescent="0.25">
      <c r="A54" t="s">
        <v>274</v>
      </c>
      <c r="B54" t="s">
        <v>63</v>
      </c>
      <c r="C54" t="s">
        <v>4</v>
      </c>
      <c r="D54">
        <v>576.04</v>
      </c>
      <c r="E54">
        <v>30</v>
      </c>
      <c r="F54">
        <v>40</v>
      </c>
      <c r="G54" s="50">
        <f t="shared" si="4"/>
        <v>432.03</v>
      </c>
      <c r="H54" s="50">
        <f t="shared" si="5"/>
        <v>144.01</v>
      </c>
      <c r="I54" s="50">
        <f t="shared" si="6"/>
        <v>0</v>
      </c>
      <c r="J54">
        <v>75</v>
      </c>
      <c r="K54">
        <v>25</v>
      </c>
      <c r="L54">
        <f t="shared" si="7"/>
        <v>0</v>
      </c>
    </row>
    <row r="55" spans="1:12" x14ac:dyDescent="0.25">
      <c r="A55" t="s">
        <v>275</v>
      </c>
      <c r="B55" t="s">
        <v>63</v>
      </c>
      <c r="C55" t="s">
        <v>4</v>
      </c>
      <c r="D55">
        <v>163.21</v>
      </c>
      <c r="E55">
        <v>30</v>
      </c>
      <c r="F55">
        <v>30</v>
      </c>
      <c r="G55" s="50">
        <f t="shared" si="4"/>
        <v>122.4075</v>
      </c>
      <c r="H55" s="50">
        <f t="shared" si="5"/>
        <v>40.802500000000002</v>
      </c>
      <c r="I55" s="50">
        <f t="shared" si="6"/>
        <v>0</v>
      </c>
      <c r="J55">
        <v>75</v>
      </c>
      <c r="K55">
        <v>25</v>
      </c>
      <c r="L55">
        <f t="shared" si="7"/>
        <v>0</v>
      </c>
    </row>
    <row r="56" spans="1:12" x14ac:dyDescent="0.25">
      <c r="A56" t="s">
        <v>276</v>
      </c>
      <c r="B56" t="s">
        <v>63</v>
      </c>
      <c r="C56" t="s">
        <v>4</v>
      </c>
      <c r="D56">
        <v>163.26</v>
      </c>
      <c r="E56">
        <v>30</v>
      </c>
      <c r="F56">
        <v>30</v>
      </c>
      <c r="G56" s="50">
        <f t="shared" si="4"/>
        <v>122.44499999999999</v>
      </c>
      <c r="H56" s="50">
        <f t="shared" si="5"/>
        <v>40.814999999999998</v>
      </c>
      <c r="I56" s="50">
        <f t="shared" si="6"/>
        <v>0</v>
      </c>
      <c r="J56">
        <v>75</v>
      </c>
      <c r="K56">
        <v>25</v>
      </c>
      <c r="L56">
        <f t="shared" si="7"/>
        <v>0</v>
      </c>
    </row>
    <row r="57" spans="1:12" x14ac:dyDescent="0.25">
      <c r="A57" t="s">
        <v>277</v>
      </c>
      <c r="B57" t="s">
        <v>63</v>
      </c>
      <c r="C57" t="s">
        <v>4</v>
      </c>
      <c r="D57">
        <v>213.13</v>
      </c>
      <c r="E57">
        <v>30</v>
      </c>
      <c r="F57">
        <v>30</v>
      </c>
      <c r="G57" s="50">
        <f t="shared" si="4"/>
        <v>159.8475</v>
      </c>
      <c r="H57" s="50">
        <f t="shared" si="5"/>
        <v>53.282499999999999</v>
      </c>
      <c r="I57" s="50">
        <f t="shared" si="6"/>
        <v>0</v>
      </c>
      <c r="J57">
        <v>75</v>
      </c>
      <c r="K57">
        <v>25</v>
      </c>
      <c r="L57">
        <f t="shared" si="7"/>
        <v>0</v>
      </c>
    </row>
    <row r="58" spans="1:12" x14ac:dyDescent="0.25">
      <c r="A58" t="s">
        <v>278</v>
      </c>
      <c r="B58" t="s">
        <v>63</v>
      </c>
      <c r="C58" t="s">
        <v>4</v>
      </c>
      <c r="D58">
        <v>185.63</v>
      </c>
      <c r="E58">
        <v>30</v>
      </c>
      <c r="F58">
        <v>30</v>
      </c>
      <c r="G58" s="50">
        <f t="shared" si="4"/>
        <v>139.2225</v>
      </c>
      <c r="H58" s="50">
        <f t="shared" si="5"/>
        <v>46.407499999999999</v>
      </c>
      <c r="I58" s="50">
        <f t="shared" si="6"/>
        <v>0</v>
      </c>
      <c r="J58">
        <v>75</v>
      </c>
      <c r="K58">
        <v>25</v>
      </c>
      <c r="L58">
        <f t="shared" si="7"/>
        <v>0</v>
      </c>
    </row>
    <row r="59" spans="1:12" x14ac:dyDescent="0.25">
      <c r="A59" t="s">
        <v>279</v>
      </c>
      <c r="B59" t="s">
        <v>63</v>
      </c>
      <c r="C59" t="s">
        <v>4</v>
      </c>
      <c r="D59">
        <v>146.66</v>
      </c>
      <c r="E59">
        <v>30</v>
      </c>
      <c r="F59">
        <v>30</v>
      </c>
      <c r="G59" s="50">
        <f t="shared" si="4"/>
        <v>109.995</v>
      </c>
      <c r="H59" s="50">
        <f t="shared" si="5"/>
        <v>36.664999999999999</v>
      </c>
      <c r="I59" s="50">
        <f t="shared" si="6"/>
        <v>0</v>
      </c>
      <c r="J59">
        <v>75</v>
      </c>
      <c r="K59">
        <v>25</v>
      </c>
      <c r="L59">
        <f t="shared" si="7"/>
        <v>0</v>
      </c>
    </row>
    <row r="60" spans="1:12" x14ac:dyDescent="0.25">
      <c r="A60" t="s">
        <v>280</v>
      </c>
      <c r="B60" t="s">
        <v>63</v>
      </c>
      <c r="C60" t="s">
        <v>4</v>
      </c>
      <c r="D60">
        <v>117.11</v>
      </c>
      <c r="E60">
        <v>30</v>
      </c>
      <c r="F60">
        <v>30</v>
      </c>
      <c r="G60" s="50">
        <f t="shared" si="4"/>
        <v>87.832499999999996</v>
      </c>
      <c r="H60" s="50">
        <f t="shared" si="5"/>
        <v>29.2775</v>
      </c>
      <c r="I60" s="50">
        <f t="shared" si="6"/>
        <v>0</v>
      </c>
      <c r="J60">
        <v>75</v>
      </c>
      <c r="K60">
        <v>25</v>
      </c>
      <c r="L60">
        <f t="shared" si="7"/>
        <v>0</v>
      </c>
    </row>
    <row r="61" spans="1:12" x14ac:dyDescent="0.25">
      <c r="A61" t="s">
        <v>281</v>
      </c>
      <c r="B61" t="s">
        <v>63</v>
      </c>
      <c r="C61" t="s">
        <v>4</v>
      </c>
      <c r="D61">
        <v>40.03</v>
      </c>
      <c r="E61">
        <v>30</v>
      </c>
      <c r="F61">
        <v>30</v>
      </c>
      <c r="G61" s="50">
        <f t="shared" si="4"/>
        <v>30.022500000000001</v>
      </c>
      <c r="H61" s="50">
        <f t="shared" si="5"/>
        <v>10.0075</v>
      </c>
      <c r="I61" s="50">
        <f t="shared" si="6"/>
        <v>0</v>
      </c>
      <c r="J61">
        <v>75</v>
      </c>
      <c r="K61">
        <v>25</v>
      </c>
      <c r="L61">
        <f t="shared" si="7"/>
        <v>0</v>
      </c>
    </row>
    <row r="62" spans="1:12" x14ac:dyDescent="0.25">
      <c r="A62" t="s">
        <v>282</v>
      </c>
      <c r="B62" t="s">
        <v>63</v>
      </c>
      <c r="C62" t="s">
        <v>4</v>
      </c>
      <c r="D62">
        <v>42.8</v>
      </c>
      <c r="E62">
        <v>30</v>
      </c>
      <c r="F62">
        <v>30</v>
      </c>
      <c r="G62" s="50">
        <f t="shared" si="4"/>
        <v>32.099999999999994</v>
      </c>
      <c r="H62" s="50">
        <f t="shared" si="5"/>
        <v>10.7</v>
      </c>
      <c r="I62" s="50">
        <f t="shared" si="6"/>
        <v>0</v>
      </c>
      <c r="J62">
        <v>75</v>
      </c>
      <c r="K62">
        <v>25</v>
      </c>
      <c r="L62">
        <f t="shared" si="7"/>
        <v>0</v>
      </c>
    </row>
    <row r="63" spans="1:12" x14ac:dyDescent="0.25">
      <c r="A63" t="s">
        <v>283</v>
      </c>
      <c r="B63" t="s">
        <v>63</v>
      </c>
      <c r="C63" t="s">
        <v>4</v>
      </c>
      <c r="D63">
        <v>6.82</v>
      </c>
      <c r="E63">
        <v>30</v>
      </c>
      <c r="F63">
        <v>30</v>
      </c>
      <c r="G63" s="50">
        <f t="shared" si="4"/>
        <v>5.1150000000000002</v>
      </c>
      <c r="H63" s="50">
        <f t="shared" si="5"/>
        <v>1.7050000000000001</v>
      </c>
      <c r="I63" s="50">
        <f t="shared" si="6"/>
        <v>0</v>
      </c>
      <c r="J63">
        <v>75</v>
      </c>
      <c r="K63">
        <v>25</v>
      </c>
      <c r="L63">
        <f t="shared" si="7"/>
        <v>0</v>
      </c>
    </row>
    <row r="64" spans="1:12" x14ac:dyDescent="0.25">
      <c r="A64" t="s">
        <v>284</v>
      </c>
      <c r="B64" t="s">
        <v>63</v>
      </c>
      <c r="C64" t="s">
        <v>4</v>
      </c>
      <c r="D64">
        <v>3.75</v>
      </c>
      <c r="E64">
        <v>30</v>
      </c>
      <c r="F64">
        <v>30</v>
      </c>
      <c r="G64" s="50">
        <f t="shared" si="4"/>
        <v>2.8125</v>
      </c>
      <c r="H64" s="50">
        <f t="shared" si="5"/>
        <v>0.9375</v>
      </c>
      <c r="I64" s="50">
        <f t="shared" si="6"/>
        <v>0</v>
      </c>
      <c r="J64">
        <v>75</v>
      </c>
      <c r="K64">
        <v>25</v>
      </c>
      <c r="L64">
        <f t="shared" si="7"/>
        <v>0</v>
      </c>
    </row>
    <row r="65" spans="1:12" x14ac:dyDescent="0.25">
      <c r="A65" t="s">
        <v>285</v>
      </c>
      <c r="B65" t="s">
        <v>63</v>
      </c>
      <c r="C65" t="s">
        <v>4</v>
      </c>
      <c r="D65">
        <v>58.01</v>
      </c>
      <c r="E65">
        <v>30</v>
      </c>
      <c r="F65">
        <v>30</v>
      </c>
      <c r="G65" s="50">
        <f t="shared" si="4"/>
        <v>43.5075</v>
      </c>
      <c r="H65" s="50">
        <f t="shared" si="5"/>
        <v>14.5025</v>
      </c>
      <c r="I65" s="50">
        <f t="shared" si="6"/>
        <v>0</v>
      </c>
      <c r="J65">
        <v>75</v>
      </c>
      <c r="K65">
        <v>25</v>
      </c>
      <c r="L65">
        <f t="shared" si="7"/>
        <v>0</v>
      </c>
    </row>
    <row r="66" spans="1:12" x14ac:dyDescent="0.25">
      <c r="A66" t="s">
        <v>286</v>
      </c>
      <c r="B66" t="s">
        <v>63</v>
      </c>
      <c r="C66" t="s">
        <v>4</v>
      </c>
      <c r="D66">
        <v>52.93</v>
      </c>
      <c r="E66">
        <v>30</v>
      </c>
      <c r="F66">
        <v>30</v>
      </c>
      <c r="G66" s="50">
        <f t="shared" si="4"/>
        <v>39.697499999999998</v>
      </c>
      <c r="H66" s="50">
        <f t="shared" si="5"/>
        <v>13.2325</v>
      </c>
      <c r="I66" s="50">
        <f t="shared" si="6"/>
        <v>0</v>
      </c>
      <c r="J66">
        <v>75</v>
      </c>
      <c r="K66">
        <v>25</v>
      </c>
      <c r="L66">
        <f t="shared" si="7"/>
        <v>0</v>
      </c>
    </row>
    <row r="67" spans="1:12" x14ac:dyDescent="0.25">
      <c r="A67" t="s">
        <v>287</v>
      </c>
      <c r="B67" t="s">
        <v>63</v>
      </c>
      <c r="C67" t="s">
        <v>4</v>
      </c>
      <c r="D67">
        <v>50.04</v>
      </c>
      <c r="E67">
        <v>30</v>
      </c>
      <c r="F67">
        <v>30</v>
      </c>
      <c r="G67" s="50">
        <f t="shared" ref="G67:G98" si="8">J67%*D67</f>
        <v>37.53</v>
      </c>
      <c r="H67" s="50">
        <f t="shared" ref="H67:H98" si="9">K67%*D67</f>
        <v>12.51</v>
      </c>
      <c r="I67" s="50">
        <f t="shared" ref="I67:I98" si="10">L67%*D67</f>
        <v>0</v>
      </c>
      <c r="J67">
        <v>75</v>
      </c>
      <c r="K67">
        <v>25</v>
      </c>
      <c r="L67">
        <f t="shared" ref="L67:L98" si="11">100-J67-K67</f>
        <v>0</v>
      </c>
    </row>
    <row r="68" spans="1:12" x14ac:dyDescent="0.25">
      <c r="A68" t="s">
        <v>288</v>
      </c>
      <c r="B68" t="s">
        <v>63</v>
      </c>
      <c r="C68" t="s">
        <v>4</v>
      </c>
      <c r="D68">
        <v>51.3</v>
      </c>
      <c r="E68">
        <v>30</v>
      </c>
      <c r="F68">
        <v>30</v>
      </c>
      <c r="G68" s="50">
        <f t="shared" si="8"/>
        <v>38.474999999999994</v>
      </c>
      <c r="H68" s="50">
        <f t="shared" si="9"/>
        <v>12.824999999999999</v>
      </c>
      <c r="I68" s="50">
        <f t="shared" si="10"/>
        <v>0</v>
      </c>
      <c r="J68">
        <v>75</v>
      </c>
      <c r="K68">
        <v>25</v>
      </c>
      <c r="L68">
        <f t="shared" si="11"/>
        <v>0</v>
      </c>
    </row>
    <row r="69" spans="1:12" x14ac:dyDescent="0.25">
      <c r="A69" t="s">
        <v>289</v>
      </c>
      <c r="B69" t="s">
        <v>63</v>
      </c>
      <c r="C69" t="s">
        <v>4</v>
      </c>
      <c r="D69">
        <v>63.09</v>
      </c>
      <c r="E69">
        <v>30</v>
      </c>
      <c r="F69">
        <v>30</v>
      </c>
      <c r="G69" s="50">
        <f t="shared" si="8"/>
        <v>47.317500000000003</v>
      </c>
      <c r="H69" s="50">
        <f t="shared" si="9"/>
        <v>15.772500000000001</v>
      </c>
      <c r="I69" s="50">
        <f t="shared" si="10"/>
        <v>0</v>
      </c>
      <c r="J69">
        <v>75</v>
      </c>
      <c r="K69">
        <v>25</v>
      </c>
      <c r="L69">
        <f t="shared" si="11"/>
        <v>0</v>
      </c>
    </row>
    <row r="70" spans="1:12" x14ac:dyDescent="0.25">
      <c r="A70" t="s">
        <v>290</v>
      </c>
      <c r="B70" t="s">
        <v>63</v>
      </c>
      <c r="C70" t="s">
        <v>4</v>
      </c>
      <c r="D70">
        <v>64.010000000000005</v>
      </c>
      <c r="E70">
        <v>30</v>
      </c>
      <c r="F70">
        <v>30</v>
      </c>
      <c r="G70" s="50">
        <f t="shared" si="8"/>
        <v>48.007500000000007</v>
      </c>
      <c r="H70" s="50">
        <f t="shared" si="9"/>
        <v>16.002500000000001</v>
      </c>
      <c r="I70" s="50">
        <f t="shared" si="10"/>
        <v>0</v>
      </c>
      <c r="J70">
        <v>75</v>
      </c>
      <c r="K70">
        <v>25</v>
      </c>
      <c r="L70">
        <f t="shared" si="11"/>
        <v>0</v>
      </c>
    </row>
    <row r="71" spans="1:12" x14ac:dyDescent="0.25">
      <c r="A71" t="s">
        <v>291</v>
      </c>
      <c r="B71" t="s">
        <v>63</v>
      </c>
      <c r="C71" t="s">
        <v>4</v>
      </c>
      <c r="D71">
        <v>43</v>
      </c>
      <c r="E71">
        <v>30</v>
      </c>
      <c r="F71">
        <v>30</v>
      </c>
      <c r="G71" s="50">
        <f t="shared" si="8"/>
        <v>32.25</v>
      </c>
      <c r="H71" s="50">
        <f t="shared" si="9"/>
        <v>10.75</v>
      </c>
      <c r="I71" s="50">
        <f t="shared" si="10"/>
        <v>0</v>
      </c>
      <c r="J71">
        <v>75</v>
      </c>
      <c r="K71">
        <v>25</v>
      </c>
      <c r="L71">
        <f t="shared" si="11"/>
        <v>0</v>
      </c>
    </row>
    <row r="72" spans="1:12" x14ac:dyDescent="0.25">
      <c r="A72" t="s">
        <v>292</v>
      </c>
      <c r="B72" t="s">
        <v>63</v>
      </c>
      <c r="C72" t="s">
        <v>4</v>
      </c>
      <c r="D72">
        <v>43.87</v>
      </c>
      <c r="E72">
        <v>30</v>
      </c>
      <c r="F72">
        <v>30</v>
      </c>
      <c r="G72" s="50">
        <f t="shared" si="8"/>
        <v>32.902499999999996</v>
      </c>
      <c r="H72" s="50">
        <f t="shared" si="9"/>
        <v>10.967499999999999</v>
      </c>
      <c r="I72" s="50">
        <f t="shared" si="10"/>
        <v>0</v>
      </c>
      <c r="J72">
        <v>75</v>
      </c>
      <c r="K72">
        <v>25</v>
      </c>
      <c r="L72">
        <f t="shared" si="11"/>
        <v>0</v>
      </c>
    </row>
    <row r="73" spans="1:12" x14ac:dyDescent="0.25">
      <c r="A73" t="s">
        <v>293</v>
      </c>
      <c r="B73" t="s">
        <v>63</v>
      </c>
      <c r="C73" t="s">
        <v>4</v>
      </c>
      <c r="D73">
        <v>43.55</v>
      </c>
      <c r="E73">
        <v>30</v>
      </c>
      <c r="F73">
        <v>30</v>
      </c>
      <c r="G73" s="50">
        <f t="shared" si="8"/>
        <v>32.662499999999994</v>
      </c>
      <c r="H73" s="50">
        <f t="shared" si="9"/>
        <v>10.887499999999999</v>
      </c>
      <c r="I73" s="50">
        <f t="shared" si="10"/>
        <v>0</v>
      </c>
      <c r="J73">
        <v>75</v>
      </c>
      <c r="K73">
        <v>25</v>
      </c>
      <c r="L73">
        <f t="shared" si="11"/>
        <v>0</v>
      </c>
    </row>
    <row r="74" spans="1:12" x14ac:dyDescent="0.25">
      <c r="A74" t="s">
        <v>294</v>
      </c>
      <c r="B74" t="s">
        <v>63</v>
      </c>
      <c r="C74" t="s">
        <v>4</v>
      </c>
      <c r="D74">
        <v>44.17</v>
      </c>
      <c r="E74">
        <v>30</v>
      </c>
      <c r="F74">
        <v>30</v>
      </c>
      <c r="G74" s="50">
        <f t="shared" si="8"/>
        <v>33.127499999999998</v>
      </c>
      <c r="H74" s="50">
        <f t="shared" si="9"/>
        <v>11.0425</v>
      </c>
      <c r="I74" s="50">
        <f t="shared" si="10"/>
        <v>0</v>
      </c>
      <c r="J74">
        <v>75</v>
      </c>
      <c r="K74">
        <v>25</v>
      </c>
      <c r="L74">
        <f t="shared" si="11"/>
        <v>0</v>
      </c>
    </row>
    <row r="75" spans="1:12" x14ac:dyDescent="0.25">
      <c r="A75" t="s">
        <v>295</v>
      </c>
      <c r="B75" t="s">
        <v>63</v>
      </c>
      <c r="C75" t="s">
        <v>4</v>
      </c>
      <c r="D75">
        <v>43.64</v>
      </c>
      <c r="E75">
        <v>30</v>
      </c>
      <c r="F75">
        <v>30</v>
      </c>
      <c r="G75" s="50">
        <f t="shared" si="8"/>
        <v>32.730000000000004</v>
      </c>
      <c r="H75" s="50">
        <f t="shared" si="9"/>
        <v>10.91</v>
      </c>
      <c r="I75" s="50">
        <f t="shared" si="10"/>
        <v>0</v>
      </c>
      <c r="J75">
        <v>75</v>
      </c>
      <c r="K75">
        <v>25</v>
      </c>
      <c r="L75">
        <f t="shared" si="11"/>
        <v>0</v>
      </c>
    </row>
    <row r="76" spans="1:12" x14ac:dyDescent="0.25">
      <c r="A76" t="s">
        <v>296</v>
      </c>
      <c r="B76" t="s">
        <v>63</v>
      </c>
      <c r="C76" t="s">
        <v>4</v>
      </c>
      <c r="D76">
        <v>42.4</v>
      </c>
      <c r="E76">
        <v>30</v>
      </c>
      <c r="F76">
        <v>30</v>
      </c>
      <c r="G76" s="50">
        <f t="shared" si="8"/>
        <v>31.799999999999997</v>
      </c>
      <c r="H76" s="50">
        <f t="shared" si="9"/>
        <v>10.6</v>
      </c>
      <c r="I76" s="50">
        <f t="shared" si="10"/>
        <v>0</v>
      </c>
      <c r="J76">
        <v>75</v>
      </c>
      <c r="K76">
        <v>25</v>
      </c>
      <c r="L76">
        <f t="shared" si="11"/>
        <v>0</v>
      </c>
    </row>
    <row r="77" spans="1:12" x14ac:dyDescent="0.25">
      <c r="A77" t="s">
        <v>297</v>
      </c>
      <c r="B77" t="s">
        <v>63</v>
      </c>
      <c r="C77" t="s">
        <v>4</v>
      </c>
      <c r="D77">
        <v>144.16</v>
      </c>
      <c r="E77">
        <v>30</v>
      </c>
      <c r="F77">
        <v>30</v>
      </c>
      <c r="G77" s="50">
        <f t="shared" si="8"/>
        <v>108.12</v>
      </c>
      <c r="H77" s="50">
        <f t="shared" si="9"/>
        <v>36.04</v>
      </c>
      <c r="I77" s="50">
        <f t="shared" si="10"/>
        <v>0</v>
      </c>
      <c r="J77">
        <v>75</v>
      </c>
      <c r="K77">
        <v>25</v>
      </c>
      <c r="L77">
        <f t="shared" si="11"/>
        <v>0</v>
      </c>
    </row>
    <row r="78" spans="1:12" x14ac:dyDescent="0.25">
      <c r="A78" t="s">
        <v>298</v>
      </c>
      <c r="B78" t="s">
        <v>63</v>
      </c>
      <c r="C78" t="s">
        <v>4</v>
      </c>
      <c r="D78">
        <v>146.63999999999999</v>
      </c>
      <c r="E78">
        <v>30</v>
      </c>
      <c r="F78">
        <v>30</v>
      </c>
      <c r="G78" s="50">
        <f t="shared" si="8"/>
        <v>109.97999999999999</v>
      </c>
      <c r="H78" s="50">
        <f t="shared" si="9"/>
        <v>36.659999999999997</v>
      </c>
      <c r="I78" s="50">
        <f t="shared" si="10"/>
        <v>0</v>
      </c>
      <c r="J78">
        <v>75</v>
      </c>
      <c r="K78">
        <v>25</v>
      </c>
      <c r="L78">
        <f t="shared" si="11"/>
        <v>0</v>
      </c>
    </row>
    <row r="79" spans="1:12" x14ac:dyDescent="0.25">
      <c r="A79" t="s">
        <v>299</v>
      </c>
      <c r="B79" t="s">
        <v>63</v>
      </c>
      <c r="C79" t="s">
        <v>4</v>
      </c>
      <c r="D79">
        <v>44.39</v>
      </c>
      <c r="E79">
        <v>30</v>
      </c>
      <c r="F79">
        <v>30</v>
      </c>
      <c r="G79" s="50">
        <f t="shared" si="8"/>
        <v>33.292500000000004</v>
      </c>
      <c r="H79" s="50">
        <f t="shared" si="9"/>
        <v>11.0975</v>
      </c>
      <c r="I79" s="50">
        <f t="shared" si="10"/>
        <v>0</v>
      </c>
      <c r="J79">
        <v>75</v>
      </c>
      <c r="K79">
        <v>25</v>
      </c>
      <c r="L79">
        <f t="shared" si="11"/>
        <v>0</v>
      </c>
    </row>
    <row r="80" spans="1:12" x14ac:dyDescent="0.25">
      <c r="A80" t="s">
        <v>300</v>
      </c>
      <c r="B80" t="s">
        <v>63</v>
      </c>
      <c r="C80" t="s">
        <v>4</v>
      </c>
      <c r="D80">
        <v>43.55</v>
      </c>
      <c r="E80">
        <v>30</v>
      </c>
      <c r="F80">
        <v>30</v>
      </c>
      <c r="G80" s="50">
        <f t="shared" si="8"/>
        <v>32.662499999999994</v>
      </c>
      <c r="H80" s="50">
        <f t="shared" si="9"/>
        <v>10.887499999999999</v>
      </c>
      <c r="I80" s="50">
        <f t="shared" si="10"/>
        <v>0</v>
      </c>
      <c r="J80">
        <v>75</v>
      </c>
      <c r="K80">
        <v>25</v>
      </c>
      <c r="L80">
        <f t="shared" si="11"/>
        <v>0</v>
      </c>
    </row>
    <row r="81" spans="1:12" x14ac:dyDescent="0.25">
      <c r="A81" t="s">
        <v>301</v>
      </c>
      <c r="B81" t="s">
        <v>63</v>
      </c>
      <c r="C81" t="s">
        <v>4</v>
      </c>
      <c r="D81">
        <v>167.05</v>
      </c>
      <c r="E81">
        <v>30</v>
      </c>
      <c r="F81">
        <v>30</v>
      </c>
      <c r="G81" s="50">
        <f t="shared" si="8"/>
        <v>125.28750000000001</v>
      </c>
      <c r="H81" s="50">
        <f t="shared" si="9"/>
        <v>41.762500000000003</v>
      </c>
      <c r="I81" s="50">
        <f t="shared" si="10"/>
        <v>0</v>
      </c>
      <c r="J81">
        <v>75</v>
      </c>
      <c r="K81">
        <v>25</v>
      </c>
      <c r="L81">
        <f t="shared" si="11"/>
        <v>0</v>
      </c>
    </row>
    <row r="82" spans="1:12" x14ac:dyDescent="0.25">
      <c r="A82" t="s">
        <v>302</v>
      </c>
      <c r="B82" t="s">
        <v>63</v>
      </c>
      <c r="C82" t="s">
        <v>4</v>
      </c>
      <c r="D82">
        <v>165.2</v>
      </c>
      <c r="E82">
        <v>30</v>
      </c>
      <c r="F82">
        <v>30</v>
      </c>
      <c r="G82" s="50">
        <f t="shared" si="8"/>
        <v>123.89999999999999</v>
      </c>
      <c r="H82" s="50">
        <f t="shared" si="9"/>
        <v>41.3</v>
      </c>
      <c r="I82" s="50">
        <f t="shared" si="10"/>
        <v>0</v>
      </c>
      <c r="J82">
        <v>75</v>
      </c>
      <c r="K82">
        <v>25</v>
      </c>
      <c r="L82">
        <f t="shared" si="11"/>
        <v>0</v>
      </c>
    </row>
    <row r="83" spans="1:12" x14ac:dyDescent="0.25">
      <c r="A83" t="s">
        <v>302</v>
      </c>
      <c r="B83" t="s">
        <v>63</v>
      </c>
      <c r="C83" t="s">
        <v>4</v>
      </c>
      <c r="D83">
        <v>23.26</v>
      </c>
      <c r="E83">
        <v>30</v>
      </c>
      <c r="F83">
        <v>30</v>
      </c>
      <c r="G83" s="50">
        <f t="shared" si="8"/>
        <v>17.445</v>
      </c>
      <c r="H83" s="50">
        <f t="shared" si="9"/>
        <v>5.8150000000000004</v>
      </c>
      <c r="I83" s="50">
        <f t="shared" si="10"/>
        <v>0</v>
      </c>
      <c r="J83">
        <v>75</v>
      </c>
      <c r="K83">
        <v>25</v>
      </c>
      <c r="L83">
        <f t="shared" si="11"/>
        <v>0</v>
      </c>
    </row>
    <row r="84" spans="1:12" x14ac:dyDescent="0.25">
      <c r="A84" t="s">
        <v>303</v>
      </c>
      <c r="B84" t="s">
        <v>63</v>
      </c>
      <c r="C84" t="s">
        <v>4</v>
      </c>
      <c r="D84">
        <v>22.45</v>
      </c>
      <c r="E84">
        <v>30</v>
      </c>
      <c r="F84">
        <v>30</v>
      </c>
      <c r="G84" s="50">
        <f t="shared" si="8"/>
        <v>16.837499999999999</v>
      </c>
      <c r="H84" s="50">
        <f t="shared" si="9"/>
        <v>5.6124999999999998</v>
      </c>
      <c r="I84" s="50">
        <f t="shared" si="10"/>
        <v>0</v>
      </c>
      <c r="J84">
        <v>75</v>
      </c>
      <c r="K84">
        <v>25</v>
      </c>
      <c r="L84">
        <f t="shared" si="11"/>
        <v>0</v>
      </c>
    </row>
    <row r="85" spans="1:12" x14ac:dyDescent="0.25">
      <c r="A85" t="s">
        <v>304</v>
      </c>
      <c r="B85" t="s">
        <v>63</v>
      </c>
      <c r="C85" t="s">
        <v>4</v>
      </c>
      <c r="D85">
        <v>38.36</v>
      </c>
      <c r="E85">
        <v>30</v>
      </c>
      <c r="F85">
        <v>30</v>
      </c>
      <c r="G85" s="50">
        <f t="shared" si="8"/>
        <v>28.77</v>
      </c>
      <c r="H85" s="50">
        <f t="shared" si="9"/>
        <v>9.59</v>
      </c>
      <c r="I85" s="50">
        <f t="shared" si="10"/>
        <v>0</v>
      </c>
      <c r="J85">
        <v>75</v>
      </c>
      <c r="K85">
        <v>25</v>
      </c>
      <c r="L85">
        <f t="shared" si="11"/>
        <v>0</v>
      </c>
    </row>
    <row r="86" spans="1:12" x14ac:dyDescent="0.25">
      <c r="A86" t="s">
        <v>305</v>
      </c>
      <c r="B86" t="s">
        <v>63</v>
      </c>
      <c r="C86" t="s">
        <v>4</v>
      </c>
      <c r="D86">
        <v>39.61</v>
      </c>
      <c r="E86">
        <v>30</v>
      </c>
      <c r="F86">
        <v>30</v>
      </c>
      <c r="G86" s="50">
        <f t="shared" si="8"/>
        <v>29.7075</v>
      </c>
      <c r="H86" s="50">
        <f t="shared" si="9"/>
        <v>9.9024999999999999</v>
      </c>
      <c r="I86" s="50">
        <f t="shared" si="10"/>
        <v>0</v>
      </c>
      <c r="J86">
        <v>75</v>
      </c>
      <c r="K86">
        <v>25</v>
      </c>
      <c r="L86">
        <f t="shared" si="11"/>
        <v>0</v>
      </c>
    </row>
    <row r="87" spans="1:12" x14ac:dyDescent="0.25">
      <c r="A87" t="s">
        <v>306</v>
      </c>
      <c r="B87" t="s">
        <v>63</v>
      </c>
      <c r="C87" t="s">
        <v>4</v>
      </c>
      <c r="D87">
        <v>32.01</v>
      </c>
      <c r="E87">
        <v>30</v>
      </c>
      <c r="F87">
        <v>30</v>
      </c>
      <c r="G87" s="50">
        <f t="shared" si="8"/>
        <v>24.0075</v>
      </c>
      <c r="H87" s="50">
        <f t="shared" si="9"/>
        <v>8.0024999999999995</v>
      </c>
      <c r="I87" s="50">
        <f t="shared" si="10"/>
        <v>0</v>
      </c>
      <c r="J87">
        <v>75</v>
      </c>
      <c r="K87">
        <v>25</v>
      </c>
      <c r="L87">
        <f t="shared" si="11"/>
        <v>0</v>
      </c>
    </row>
    <row r="88" spans="1:12" x14ac:dyDescent="0.25">
      <c r="A88" t="s">
        <v>307</v>
      </c>
      <c r="B88" t="s">
        <v>63</v>
      </c>
      <c r="C88" t="s">
        <v>4</v>
      </c>
      <c r="D88">
        <v>30.94</v>
      </c>
      <c r="E88">
        <v>30</v>
      </c>
      <c r="F88">
        <v>30</v>
      </c>
      <c r="G88" s="50">
        <f t="shared" si="8"/>
        <v>23.205000000000002</v>
      </c>
      <c r="H88" s="50">
        <f t="shared" si="9"/>
        <v>7.7350000000000003</v>
      </c>
      <c r="I88" s="50">
        <f t="shared" si="10"/>
        <v>0</v>
      </c>
      <c r="J88">
        <v>75</v>
      </c>
      <c r="K88">
        <v>25</v>
      </c>
      <c r="L88">
        <f t="shared" si="11"/>
        <v>0</v>
      </c>
    </row>
    <row r="89" spans="1:12" x14ac:dyDescent="0.25">
      <c r="A89" t="s">
        <v>308</v>
      </c>
      <c r="B89" t="s">
        <v>63</v>
      </c>
      <c r="C89" t="s">
        <v>4</v>
      </c>
      <c r="D89">
        <v>36.15</v>
      </c>
      <c r="E89">
        <v>30</v>
      </c>
      <c r="F89">
        <v>30</v>
      </c>
      <c r="G89" s="50">
        <f t="shared" si="8"/>
        <v>27.112499999999997</v>
      </c>
      <c r="H89" s="50">
        <f t="shared" si="9"/>
        <v>9.0374999999999996</v>
      </c>
      <c r="I89" s="50">
        <f t="shared" si="10"/>
        <v>0</v>
      </c>
      <c r="J89">
        <v>75</v>
      </c>
      <c r="K89">
        <v>25</v>
      </c>
      <c r="L89">
        <f t="shared" si="11"/>
        <v>0</v>
      </c>
    </row>
    <row r="90" spans="1:12" x14ac:dyDescent="0.25">
      <c r="A90" t="s">
        <v>309</v>
      </c>
      <c r="B90" t="s">
        <v>63</v>
      </c>
      <c r="C90" t="s">
        <v>4</v>
      </c>
      <c r="D90">
        <v>37.26</v>
      </c>
      <c r="E90">
        <v>30</v>
      </c>
      <c r="F90">
        <v>30</v>
      </c>
      <c r="G90" s="50">
        <f t="shared" si="8"/>
        <v>27.945</v>
      </c>
      <c r="H90" s="50">
        <f t="shared" si="9"/>
        <v>9.3149999999999995</v>
      </c>
      <c r="I90" s="50">
        <f t="shared" si="10"/>
        <v>0</v>
      </c>
      <c r="J90">
        <v>75</v>
      </c>
      <c r="K90">
        <v>25</v>
      </c>
      <c r="L90">
        <f t="shared" si="11"/>
        <v>0</v>
      </c>
    </row>
    <row r="91" spans="1:12" x14ac:dyDescent="0.25">
      <c r="A91" t="s">
        <v>310</v>
      </c>
      <c r="B91" t="s">
        <v>63</v>
      </c>
      <c r="C91" t="s">
        <v>4</v>
      </c>
      <c r="D91">
        <v>42.94</v>
      </c>
      <c r="E91">
        <v>30</v>
      </c>
      <c r="F91">
        <v>30</v>
      </c>
      <c r="G91" s="50">
        <f t="shared" si="8"/>
        <v>32.204999999999998</v>
      </c>
      <c r="H91" s="50">
        <f t="shared" si="9"/>
        <v>10.734999999999999</v>
      </c>
      <c r="I91" s="50">
        <f t="shared" si="10"/>
        <v>0</v>
      </c>
      <c r="J91">
        <v>75</v>
      </c>
      <c r="K91">
        <v>25</v>
      </c>
      <c r="L91">
        <f t="shared" si="11"/>
        <v>0</v>
      </c>
    </row>
    <row r="92" spans="1:12" x14ac:dyDescent="0.25">
      <c r="A92" t="s">
        <v>311</v>
      </c>
      <c r="B92" t="s">
        <v>63</v>
      </c>
      <c r="C92" t="s">
        <v>4</v>
      </c>
      <c r="D92">
        <v>42.13</v>
      </c>
      <c r="E92">
        <v>30</v>
      </c>
      <c r="F92">
        <v>30</v>
      </c>
      <c r="G92" s="50">
        <f t="shared" si="8"/>
        <v>31.597500000000004</v>
      </c>
      <c r="H92" s="50">
        <f t="shared" si="9"/>
        <v>10.532500000000001</v>
      </c>
      <c r="I92" s="50">
        <f t="shared" si="10"/>
        <v>0</v>
      </c>
      <c r="J92">
        <v>75</v>
      </c>
      <c r="K92">
        <v>25</v>
      </c>
      <c r="L92">
        <f t="shared" si="11"/>
        <v>0</v>
      </c>
    </row>
    <row r="93" spans="1:12" x14ac:dyDescent="0.25">
      <c r="A93" t="s">
        <v>312</v>
      </c>
      <c r="B93" t="s">
        <v>63</v>
      </c>
      <c r="C93" t="s">
        <v>4</v>
      </c>
      <c r="D93">
        <v>192.77</v>
      </c>
      <c r="E93">
        <v>30</v>
      </c>
      <c r="F93">
        <v>30</v>
      </c>
      <c r="G93" s="50">
        <f t="shared" si="8"/>
        <v>144.57750000000001</v>
      </c>
      <c r="H93" s="50">
        <f t="shared" si="9"/>
        <v>48.192500000000003</v>
      </c>
      <c r="I93" s="50">
        <f t="shared" si="10"/>
        <v>0</v>
      </c>
      <c r="J93">
        <v>75</v>
      </c>
      <c r="K93">
        <v>25</v>
      </c>
      <c r="L93">
        <f t="shared" si="11"/>
        <v>0</v>
      </c>
    </row>
    <row r="94" spans="1:12" x14ac:dyDescent="0.25">
      <c r="A94" t="s">
        <v>313</v>
      </c>
      <c r="B94" t="s">
        <v>63</v>
      </c>
      <c r="C94" t="s">
        <v>4</v>
      </c>
      <c r="D94">
        <v>192.55</v>
      </c>
      <c r="E94">
        <v>30</v>
      </c>
      <c r="F94">
        <v>30</v>
      </c>
      <c r="G94" s="50">
        <f t="shared" si="8"/>
        <v>144.41250000000002</v>
      </c>
      <c r="H94" s="50">
        <f t="shared" si="9"/>
        <v>48.137500000000003</v>
      </c>
      <c r="I94" s="50">
        <f t="shared" si="10"/>
        <v>0</v>
      </c>
      <c r="J94">
        <v>75</v>
      </c>
      <c r="K94">
        <v>25</v>
      </c>
      <c r="L94">
        <f t="shared" si="11"/>
        <v>0</v>
      </c>
    </row>
    <row r="95" spans="1:12" x14ac:dyDescent="0.25">
      <c r="A95" t="s">
        <v>314</v>
      </c>
      <c r="B95" t="s">
        <v>63</v>
      </c>
      <c r="C95" t="s">
        <v>4</v>
      </c>
      <c r="D95">
        <v>218.91</v>
      </c>
      <c r="E95">
        <v>30</v>
      </c>
      <c r="F95">
        <v>30</v>
      </c>
      <c r="G95" s="50">
        <f t="shared" si="8"/>
        <v>164.1825</v>
      </c>
      <c r="H95" s="50">
        <f t="shared" si="9"/>
        <v>54.727499999999999</v>
      </c>
      <c r="I95" s="50">
        <f t="shared" si="10"/>
        <v>0</v>
      </c>
      <c r="J95">
        <v>75</v>
      </c>
      <c r="K95">
        <v>25</v>
      </c>
      <c r="L95">
        <f t="shared" si="11"/>
        <v>0</v>
      </c>
    </row>
    <row r="96" spans="1:12" x14ac:dyDescent="0.25">
      <c r="A96" t="s">
        <v>315</v>
      </c>
      <c r="B96" t="s">
        <v>63</v>
      </c>
      <c r="C96" t="s">
        <v>4</v>
      </c>
      <c r="D96">
        <v>219.49</v>
      </c>
      <c r="E96">
        <v>30</v>
      </c>
      <c r="F96">
        <v>30</v>
      </c>
      <c r="G96" s="50">
        <f t="shared" si="8"/>
        <v>164.61750000000001</v>
      </c>
      <c r="H96" s="50">
        <f t="shared" si="9"/>
        <v>54.872500000000002</v>
      </c>
      <c r="I96" s="50">
        <f t="shared" si="10"/>
        <v>0</v>
      </c>
      <c r="J96">
        <v>75</v>
      </c>
      <c r="K96">
        <v>25</v>
      </c>
      <c r="L96">
        <f t="shared" si="11"/>
        <v>0</v>
      </c>
    </row>
    <row r="97" spans="1:12" x14ac:dyDescent="0.25">
      <c r="A97" t="s">
        <v>316</v>
      </c>
      <c r="B97" t="s">
        <v>63</v>
      </c>
      <c r="C97" t="s">
        <v>4</v>
      </c>
      <c r="D97">
        <v>82.63</v>
      </c>
      <c r="E97">
        <v>30</v>
      </c>
      <c r="F97">
        <v>30</v>
      </c>
      <c r="G97" s="50">
        <f t="shared" si="8"/>
        <v>61.972499999999997</v>
      </c>
      <c r="H97" s="50">
        <f t="shared" si="9"/>
        <v>20.657499999999999</v>
      </c>
      <c r="I97" s="50">
        <f t="shared" si="10"/>
        <v>0</v>
      </c>
      <c r="J97">
        <v>75</v>
      </c>
      <c r="K97">
        <v>25</v>
      </c>
      <c r="L97">
        <f t="shared" si="11"/>
        <v>0</v>
      </c>
    </row>
    <row r="98" spans="1:12" x14ac:dyDescent="0.25">
      <c r="A98" t="s">
        <v>317</v>
      </c>
      <c r="B98" t="s">
        <v>63</v>
      </c>
      <c r="C98" t="s">
        <v>4</v>
      </c>
      <c r="D98">
        <v>82.55</v>
      </c>
      <c r="E98">
        <v>30</v>
      </c>
      <c r="F98">
        <v>30</v>
      </c>
      <c r="G98" s="50">
        <f t="shared" si="8"/>
        <v>61.912499999999994</v>
      </c>
      <c r="H98" s="50">
        <f t="shared" si="9"/>
        <v>20.637499999999999</v>
      </c>
      <c r="I98" s="50">
        <f t="shared" si="10"/>
        <v>0</v>
      </c>
      <c r="J98">
        <v>75</v>
      </c>
      <c r="K98">
        <v>25</v>
      </c>
      <c r="L98">
        <f t="shared" si="11"/>
        <v>0</v>
      </c>
    </row>
    <row r="99" spans="1:12" x14ac:dyDescent="0.25">
      <c r="A99" t="s">
        <v>318</v>
      </c>
      <c r="B99" t="s">
        <v>63</v>
      </c>
      <c r="C99" t="s">
        <v>4</v>
      </c>
      <c r="D99">
        <v>84.61</v>
      </c>
      <c r="E99">
        <v>30</v>
      </c>
      <c r="F99">
        <v>30</v>
      </c>
      <c r="G99" s="50">
        <f t="shared" ref="G99:G108" si="12">J99%*D99</f>
        <v>63.457499999999996</v>
      </c>
      <c r="H99" s="50">
        <f t="shared" ref="H99:H108" si="13">K99%*D99</f>
        <v>21.1525</v>
      </c>
      <c r="I99" s="50">
        <f t="shared" ref="I99:I108" si="14">L99%*D99</f>
        <v>0</v>
      </c>
      <c r="J99">
        <v>75</v>
      </c>
      <c r="K99">
        <v>25</v>
      </c>
      <c r="L99">
        <f t="shared" ref="L99:L108" si="15">100-J99-K99</f>
        <v>0</v>
      </c>
    </row>
    <row r="100" spans="1:12" x14ac:dyDescent="0.25">
      <c r="A100" t="s">
        <v>319</v>
      </c>
      <c r="B100" t="s">
        <v>63</v>
      </c>
      <c r="C100" t="s">
        <v>4</v>
      </c>
      <c r="D100">
        <v>85.32</v>
      </c>
      <c r="E100">
        <v>30</v>
      </c>
      <c r="F100">
        <v>30</v>
      </c>
      <c r="G100" s="50">
        <f t="shared" si="12"/>
        <v>63.989999999999995</v>
      </c>
      <c r="H100" s="50">
        <f t="shared" si="13"/>
        <v>21.33</v>
      </c>
      <c r="I100" s="50">
        <f t="shared" si="14"/>
        <v>0</v>
      </c>
      <c r="J100">
        <v>75</v>
      </c>
      <c r="K100">
        <v>25</v>
      </c>
      <c r="L100">
        <f t="shared" si="15"/>
        <v>0</v>
      </c>
    </row>
    <row r="101" spans="1:12" x14ac:dyDescent="0.25">
      <c r="A101" t="s">
        <v>320</v>
      </c>
      <c r="B101" t="s">
        <v>63</v>
      </c>
      <c r="C101" t="s">
        <v>4</v>
      </c>
      <c r="D101">
        <v>68.56</v>
      </c>
      <c r="E101">
        <v>30</v>
      </c>
      <c r="F101">
        <v>30</v>
      </c>
      <c r="G101" s="50">
        <f t="shared" si="12"/>
        <v>51.42</v>
      </c>
      <c r="H101" s="50">
        <f t="shared" si="13"/>
        <v>17.14</v>
      </c>
      <c r="I101" s="50">
        <f t="shared" si="14"/>
        <v>0</v>
      </c>
      <c r="J101">
        <v>75</v>
      </c>
      <c r="K101">
        <v>25</v>
      </c>
      <c r="L101">
        <f t="shared" si="15"/>
        <v>0</v>
      </c>
    </row>
    <row r="102" spans="1:12" x14ac:dyDescent="0.25">
      <c r="A102" t="s">
        <v>321</v>
      </c>
      <c r="B102" t="s">
        <v>63</v>
      </c>
      <c r="C102" t="s">
        <v>4</v>
      </c>
      <c r="D102">
        <v>70.09</v>
      </c>
      <c r="E102">
        <v>30</v>
      </c>
      <c r="F102">
        <v>30</v>
      </c>
      <c r="G102" s="50">
        <f t="shared" si="12"/>
        <v>52.567500000000003</v>
      </c>
      <c r="H102" s="50">
        <f t="shared" si="13"/>
        <v>17.522500000000001</v>
      </c>
      <c r="I102" s="50">
        <f t="shared" si="14"/>
        <v>0</v>
      </c>
      <c r="J102">
        <v>75</v>
      </c>
      <c r="K102">
        <v>25</v>
      </c>
      <c r="L102">
        <f t="shared" si="15"/>
        <v>0</v>
      </c>
    </row>
    <row r="103" spans="1:12" x14ac:dyDescent="0.25">
      <c r="A103" t="s">
        <v>322</v>
      </c>
      <c r="B103" t="s">
        <v>63</v>
      </c>
      <c r="C103" t="s">
        <v>4</v>
      </c>
      <c r="D103">
        <v>87.23</v>
      </c>
      <c r="E103">
        <v>30</v>
      </c>
      <c r="F103">
        <v>30</v>
      </c>
      <c r="G103" s="50">
        <f t="shared" si="12"/>
        <v>65.422499999999999</v>
      </c>
      <c r="H103" s="50">
        <f t="shared" si="13"/>
        <v>21.807500000000001</v>
      </c>
      <c r="I103" s="50">
        <f t="shared" si="14"/>
        <v>0</v>
      </c>
      <c r="J103">
        <v>75</v>
      </c>
      <c r="K103">
        <v>25</v>
      </c>
      <c r="L103">
        <f t="shared" si="15"/>
        <v>0</v>
      </c>
    </row>
    <row r="104" spans="1:12" x14ac:dyDescent="0.25">
      <c r="A104" t="s">
        <v>323</v>
      </c>
      <c r="B104" t="s">
        <v>63</v>
      </c>
      <c r="C104" t="s">
        <v>4</v>
      </c>
      <c r="D104">
        <v>90.75</v>
      </c>
      <c r="E104">
        <v>30</v>
      </c>
      <c r="F104">
        <v>30</v>
      </c>
      <c r="G104" s="50">
        <f t="shared" si="12"/>
        <v>68.0625</v>
      </c>
      <c r="H104" s="50">
        <f t="shared" si="13"/>
        <v>22.6875</v>
      </c>
      <c r="I104" s="50">
        <f t="shared" si="14"/>
        <v>0</v>
      </c>
      <c r="J104">
        <v>75</v>
      </c>
      <c r="K104">
        <v>25</v>
      </c>
      <c r="L104">
        <f t="shared" si="15"/>
        <v>0</v>
      </c>
    </row>
    <row r="105" spans="1:12" x14ac:dyDescent="0.25">
      <c r="A105" t="s">
        <v>324</v>
      </c>
      <c r="B105" t="s">
        <v>63</v>
      </c>
      <c r="C105" t="s">
        <v>4</v>
      </c>
      <c r="D105">
        <v>109.3</v>
      </c>
      <c r="E105">
        <v>30</v>
      </c>
      <c r="F105">
        <v>30</v>
      </c>
      <c r="G105" s="50">
        <f t="shared" si="12"/>
        <v>81.974999999999994</v>
      </c>
      <c r="H105" s="50">
        <f t="shared" si="13"/>
        <v>27.324999999999999</v>
      </c>
      <c r="I105" s="50">
        <f t="shared" si="14"/>
        <v>0</v>
      </c>
      <c r="J105">
        <v>75</v>
      </c>
      <c r="K105">
        <v>25</v>
      </c>
      <c r="L105">
        <f t="shared" si="15"/>
        <v>0</v>
      </c>
    </row>
    <row r="106" spans="1:12" x14ac:dyDescent="0.25">
      <c r="A106" t="s">
        <v>325</v>
      </c>
      <c r="B106" t="s">
        <v>63</v>
      </c>
      <c r="C106" t="s">
        <v>4</v>
      </c>
      <c r="D106">
        <v>112.25</v>
      </c>
      <c r="E106">
        <v>30</v>
      </c>
      <c r="F106">
        <v>30</v>
      </c>
      <c r="G106" s="50">
        <f t="shared" si="12"/>
        <v>84.1875</v>
      </c>
      <c r="H106" s="50">
        <f t="shared" si="13"/>
        <v>28.0625</v>
      </c>
      <c r="I106" s="50">
        <f t="shared" si="14"/>
        <v>0</v>
      </c>
      <c r="J106">
        <v>75</v>
      </c>
      <c r="K106">
        <v>25</v>
      </c>
      <c r="L106">
        <f t="shared" si="15"/>
        <v>0</v>
      </c>
    </row>
    <row r="107" spans="1:12" x14ac:dyDescent="0.25">
      <c r="A107" t="s">
        <v>326</v>
      </c>
      <c r="B107" t="s">
        <v>63</v>
      </c>
      <c r="C107" t="s">
        <v>4</v>
      </c>
      <c r="D107">
        <v>67.150000000000006</v>
      </c>
      <c r="E107">
        <v>30</v>
      </c>
      <c r="F107">
        <v>30</v>
      </c>
      <c r="G107" s="50">
        <f t="shared" si="12"/>
        <v>50.362500000000004</v>
      </c>
      <c r="H107" s="50">
        <f t="shared" si="13"/>
        <v>16.787500000000001</v>
      </c>
      <c r="I107" s="50">
        <f t="shared" si="14"/>
        <v>0</v>
      </c>
      <c r="J107">
        <v>75</v>
      </c>
      <c r="K107">
        <v>25</v>
      </c>
      <c r="L107">
        <f t="shared" si="15"/>
        <v>0</v>
      </c>
    </row>
    <row r="108" spans="1:12" x14ac:dyDescent="0.25">
      <c r="A108" t="s">
        <v>327</v>
      </c>
      <c r="B108" t="s">
        <v>63</v>
      </c>
      <c r="C108" t="s">
        <v>4</v>
      </c>
      <c r="D108">
        <v>66.84</v>
      </c>
      <c r="E108">
        <v>30</v>
      </c>
      <c r="F108">
        <v>30</v>
      </c>
      <c r="G108" s="50">
        <f t="shared" si="12"/>
        <v>50.13</v>
      </c>
      <c r="H108" s="50">
        <f t="shared" si="13"/>
        <v>16.71</v>
      </c>
      <c r="I108" s="50">
        <f t="shared" si="14"/>
        <v>0</v>
      </c>
      <c r="J108">
        <v>75</v>
      </c>
      <c r="K108">
        <v>25</v>
      </c>
      <c r="L108">
        <f t="shared" si="15"/>
        <v>0</v>
      </c>
    </row>
    <row r="109" spans="1:12" x14ac:dyDescent="0.25">
      <c r="C109" t="s">
        <v>132</v>
      </c>
      <c r="D109">
        <f>SUM(D3:D108)</f>
        <v>9517.3799999999974</v>
      </c>
      <c r="E109" s="50">
        <f>AVERAGE(E3:E108)</f>
        <v>29.528301886792452</v>
      </c>
      <c r="F109" s="50">
        <f>AVERAGE(F3:F108)</f>
        <v>31.132075471698112</v>
      </c>
      <c r="G109" s="50"/>
      <c r="H109" s="50"/>
      <c r="I109" s="50"/>
      <c r="J109" s="50">
        <f>AVERAGE(J3:J108)</f>
        <v>71.462264150943398</v>
      </c>
      <c r="K109" s="50">
        <f>AVERAGE(K3:K108)</f>
        <v>28.235849056603772</v>
      </c>
      <c r="L109" s="50">
        <f>AVERAGE(L3:L108)</f>
        <v>0.30188679245283018</v>
      </c>
    </row>
  </sheetData>
  <mergeCells count="2">
    <mergeCell ref="G1:I1"/>
    <mergeCell ref="J1:L1"/>
  </mergeCells>
  <pageMargins left="0.78749999999999998" right="0.78749999999999998" top="1.05277777777778" bottom="1.05277777777778" header="0.78749999999999998" footer="0.78749999999999998"/>
  <pageSetup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1"/>
  <sheetViews>
    <sheetView zoomScaleNormal="100" workbookViewId="0">
      <selection activeCell="G27" sqref="G27"/>
    </sheetView>
  </sheetViews>
  <sheetFormatPr defaultColWidth="8.5546875" defaultRowHeight="13.2" x14ac:dyDescent="0.25"/>
  <cols>
    <col min="1" max="1023" width="15" customWidth="1"/>
    <col min="16384" max="16384" width="11.5546875" customWidth="1"/>
  </cols>
  <sheetData>
    <row r="1" spans="1:6" x14ac:dyDescent="0.25">
      <c r="A1" t="s">
        <v>55</v>
      </c>
      <c r="B1" t="s">
        <v>56</v>
      </c>
      <c r="C1" t="s">
        <v>10</v>
      </c>
      <c r="D1" t="s">
        <v>57</v>
      </c>
      <c r="E1" t="s">
        <v>44</v>
      </c>
      <c r="F1" t="s">
        <v>58</v>
      </c>
    </row>
    <row r="2" spans="1:6" x14ac:dyDescent="0.25">
      <c r="A2" t="s">
        <v>328</v>
      </c>
      <c r="B2" t="s">
        <v>63</v>
      </c>
      <c r="C2" t="s">
        <v>223</v>
      </c>
      <c r="D2">
        <v>182.89</v>
      </c>
      <c r="E2" t="s">
        <v>329</v>
      </c>
      <c r="F2" t="s">
        <v>329</v>
      </c>
    </row>
    <row r="3" spans="1:6" x14ac:dyDescent="0.25">
      <c r="A3" t="s">
        <v>328</v>
      </c>
      <c r="B3" t="s">
        <v>63</v>
      </c>
      <c r="C3" t="s">
        <v>2</v>
      </c>
      <c r="D3">
        <v>79.760000000000005</v>
      </c>
      <c r="E3" t="s">
        <v>330</v>
      </c>
      <c r="F3" t="s">
        <v>329</v>
      </c>
    </row>
    <row r="4" spans="1:6" x14ac:dyDescent="0.25">
      <c r="A4" t="s">
        <v>331</v>
      </c>
      <c r="B4" t="s">
        <v>63</v>
      </c>
      <c r="C4" t="s">
        <v>2</v>
      </c>
      <c r="D4">
        <v>79.180000000000007</v>
      </c>
      <c r="E4" t="s">
        <v>330</v>
      </c>
      <c r="F4" t="s">
        <v>329</v>
      </c>
    </row>
    <row r="5" spans="1:6" x14ac:dyDescent="0.25">
      <c r="A5" t="s">
        <v>332</v>
      </c>
      <c r="B5" t="s">
        <v>63</v>
      </c>
      <c r="C5" t="s">
        <v>4</v>
      </c>
      <c r="D5">
        <v>56.79</v>
      </c>
      <c r="E5" t="s">
        <v>329</v>
      </c>
      <c r="F5" t="s">
        <v>329</v>
      </c>
    </row>
    <row r="6" spans="1:6" x14ac:dyDescent="0.25">
      <c r="A6" t="s">
        <v>333</v>
      </c>
      <c r="B6" t="s">
        <v>63</v>
      </c>
      <c r="C6" t="s">
        <v>4</v>
      </c>
      <c r="D6">
        <v>56.54</v>
      </c>
      <c r="E6" t="s">
        <v>329</v>
      </c>
      <c r="F6" t="s">
        <v>329</v>
      </c>
    </row>
    <row r="7" spans="1:6" x14ac:dyDescent="0.25">
      <c r="A7" t="s">
        <v>334</v>
      </c>
      <c r="B7" t="s">
        <v>63</v>
      </c>
      <c r="C7" t="s">
        <v>4</v>
      </c>
      <c r="D7">
        <v>71.53</v>
      </c>
      <c r="E7" t="s">
        <v>329</v>
      </c>
      <c r="F7" t="s">
        <v>329</v>
      </c>
    </row>
    <row r="8" spans="1:6" x14ac:dyDescent="0.25">
      <c r="A8" t="s">
        <v>335</v>
      </c>
      <c r="B8" t="s">
        <v>63</v>
      </c>
      <c r="C8" t="s">
        <v>223</v>
      </c>
      <c r="D8">
        <v>36.33</v>
      </c>
      <c r="E8" t="s">
        <v>329</v>
      </c>
      <c r="F8" t="s">
        <v>329</v>
      </c>
    </row>
    <row r="9" spans="1:6" x14ac:dyDescent="0.25">
      <c r="A9" t="s">
        <v>336</v>
      </c>
      <c r="B9" t="s">
        <v>63</v>
      </c>
      <c r="C9" t="s">
        <v>4</v>
      </c>
      <c r="D9">
        <v>116.32</v>
      </c>
      <c r="E9" t="s">
        <v>329</v>
      </c>
      <c r="F9" t="s">
        <v>337</v>
      </c>
    </row>
    <row r="10" spans="1:6" x14ac:dyDescent="0.25">
      <c r="A10" t="s">
        <v>338</v>
      </c>
      <c r="B10" t="s">
        <v>63</v>
      </c>
      <c r="C10" t="s">
        <v>4</v>
      </c>
      <c r="D10">
        <v>144.30000000000001</v>
      </c>
      <c r="E10" t="s">
        <v>329</v>
      </c>
      <c r="F10" t="s">
        <v>337</v>
      </c>
    </row>
    <row r="11" spans="1:6" x14ac:dyDescent="0.25">
      <c r="A11" t="s">
        <v>339</v>
      </c>
      <c r="B11" t="s">
        <v>63</v>
      </c>
      <c r="C11" t="s">
        <v>4</v>
      </c>
      <c r="D11">
        <v>88.12</v>
      </c>
      <c r="E11" t="s">
        <v>329</v>
      </c>
      <c r="F11" t="s">
        <v>329</v>
      </c>
    </row>
    <row r="12" spans="1:6" x14ac:dyDescent="0.25">
      <c r="A12" t="s">
        <v>340</v>
      </c>
      <c r="B12" t="s">
        <v>63</v>
      </c>
      <c r="C12" t="s">
        <v>4</v>
      </c>
      <c r="D12">
        <v>86.71</v>
      </c>
      <c r="E12" t="s">
        <v>329</v>
      </c>
      <c r="F12" t="s">
        <v>329</v>
      </c>
    </row>
    <row r="13" spans="1:6" x14ac:dyDescent="0.25">
      <c r="A13" t="s">
        <v>341</v>
      </c>
      <c r="B13" t="s">
        <v>63</v>
      </c>
      <c r="C13" t="s">
        <v>4</v>
      </c>
      <c r="D13">
        <v>103.61</v>
      </c>
      <c r="E13" t="s">
        <v>329</v>
      </c>
      <c r="F13" t="s">
        <v>329</v>
      </c>
    </row>
    <row r="14" spans="1:6" x14ac:dyDescent="0.25">
      <c r="A14" t="s">
        <v>342</v>
      </c>
      <c r="B14" t="s">
        <v>63</v>
      </c>
      <c r="C14" t="s">
        <v>4</v>
      </c>
      <c r="D14">
        <v>104.25</v>
      </c>
      <c r="E14" t="s">
        <v>329</v>
      </c>
      <c r="F14" t="s">
        <v>329</v>
      </c>
    </row>
    <row r="15" spans="1:6" x14ac:dyDescent="0.25">
      <c r="A15" t="s">
        <v>343</v>
      </c>
      <c r="B15" t="s">
        <v>63</v>
      </c>
      <c r="C15" t="s">
        <v>4</v>
      </c>
      <c r="D15">
        <v>156.91</v>
      </c>
      <c r="E15" t="s">
        <v>329</v>
      </c>
      <c r="F15" t="s">
        <v>337</v>
      </c>
    </row>
    <row r="16" spans="1:6" x14ac:dyDescent="0.25">
      <c r="A16" t="s">
        <v>344</v>
      </c>
      <c r="B16" t="s">
        <v>63</v>
      </c>
      <c r="C16" t="s">
        <v>4</v>
      </c>
      <c r="D16">
        <v>160.87</v>
      </c>
      <c r="E16" t="s">
        <v>329</v>
      </c>
      <c r="F16" t="s">
        <v>337</v>
      </c>
    </row>
    <row r="17" spans="1:6" x14ac:dyDescent="0.25">
      <c r="A17" t="s">
        <v>345</v>
      </c>
      <c r="B17" t="s">
        <v>63</v>
      </c>
      <c r="C17" t="s">
        <v>4</v>
      </c>
      <c r="D17">
        <v>54.63</v>
      </c>
      <c r="E17" t="s">
        <v>329</v>
      </c>
      <c r="F17" t="s">
        <v>337</v>
      </c>
    </row>
    <row r="18" spans="1:6" x14ac:dyDescent="0.25">
      <c r="A18" t="s">
        <v>346</v>
      </c>
      <c r="B18" t="s">
        <v>63</v>
      </c>
      <c r="C18" t="s">
        <v>4</v>
      </c>
      <c r="D18">
        <v>54.86</v>
      </c>
      <c r="E18" t="s">
        <v>329</v>
      </c>
      <c r="F18" t="s">
        <v>337</v>
      </c>
    </row>
    <row r="19" spans="1:6" x14ac:dyDescent="0.25">
      <c r="A19" t="s">
        <v>347</v>
      </c>
      <c r="B19" t="s">
        <v>63</v>
      </c>
      <c r="C19" t="s">
        <v>4</v>
      </c>
      <c r="D19">
        <v>52.1</v>
      </c>
      <c r="E19" t="s">
        <v>329</v>
      </c>
      <c r="F19" t="s">
        <v>337</v>
      </c>
    </row>
    <row r="20" spans="1:6" x14ac:dyDescent="0.25">
      <c r="A20" t="s">
        <v>348</v>
      </c>
      <c r="B20" t="s">
        <v>63</v>
      </c>
      <c r="C20" t="s">
        <v>4</v>
      </c>
      <c r="D20">
        <v>52.29</v>
      </c>
      <c r="E20" t="s">
        <v>329</v>
      </c>
      <c r="F20" t="s">
        <v>337</v>
      </c>
    </row>
    <row r="21" spans="1:6" x14ac:dyDescent="0.25">
      <c r="A21" t="s">
        <v>349</v>
      </c>
      <c r="B21" t="s">
        <v>63</v>
      </c>
      <c r="C21" t="s">
        <v>4</v>
      </c>
      <c r="D21">
        <v>241.91</v>
      </c>
      <c r="E21" t="s">
        <v>329</v>
      </c>
      <c r="F21" t="s">
        <v>337</v>
      </c>
    </row>
    <row r="22" spans="1:6" x14ac:dyDescent="0.25">
      <c r="A22" t="s">
        <v>350</v>
      </c>
      <c r="B22" t="s">
        <v>63</v>
      </c>
      <c r="C22" t="s">
        <v>4</v>
      </c>
      <c r="D22">
        <v>251.6</v>
      </c>
      <c r="E22" t="s">
        <v>329</v>
      </c>
      <c r="F22" t="s">
        <v>337</v>
      </c>
    </row>
    <row r="23" spans="1:6" x14ac:dyDescent="0.25">
      <c r="A23" t="s">
        <v>351</v>
      </c>
      <c r="B23" t="s">
        <v>63</v>
      </c>
      <c r="C23" t="s">
        <v>4</v>
      </c>
      <c r="D23">
        <v>48.29</v>
      </c>
      <c r="E23" t="s">
        <v>329</v>
      </c>
      <c r="F23" t="s">
        <v>337</v>
      </c>
    </row>
    <row r="24" spans="1:6" x14ac:dyDescent="0.25">
      <c r="A24" t="s">
        <v>352</v>
      </c>
      <c r="B24" t="s">
        <v>63</v>
      </c>
      <c r="C24" t="s">
        <v>4</v>
      </c>
      <c r="D24">
        <v>56.97</v>
      </c>
      <c r="E24" t="s">
        <v>329</v>
      </c>
      <c r="F24" t="s">
        <v>329</v>
      </c>
    </row>
    <row r="25" spans="1:6" x14ac:dyDescent="0.25">
      <c r="A25" t="s">
        <v>353</v>
      </c>
      <c r="B25" t="s">
        <v>63</v>
      </c>
      <c r="C25" t="s">
        <v>2</v>
      </c>
      <c r="D25">
        <v>33.950000000000003</v>
      </c>
      <c r="E25" t="s">
        <v>329</v>
      </c>
      <c r="F25" t="s">
        <v>329</v>
      </c>
    </row>
    <row r="26" spans="1:6" x14ac:dyDescent="0.25">
      <c r="A26" t="s">
        <v>354</v>
      </c>
      <c r="B26" t="s">
        <v>63</v>
      </c>
      <c r="C26" t="s">
        <v>2</v>
      </c>
      <c r="D26">
        <v>34.5</v>
      </c>
      <c r="E26" t="s">
        <v>329</v>
      </c>
      <c r="F26" t="s">
        <v>329</v>
      </c>
    </row>
    <row r="27" spans="1:6" x14ac:dyDescent="0.25">
      <c r="A27" t="s">
        <v>355</v>
      </c>
      <c r="B27" t="s">
        <v>63</v>
      </c>
      <c r="C27" t="s">
        <v>4</v>
      </c>
      <c r="D27">
        <v>28.39</v>
      </c>
      <c r="E27" t="s">
        <v>329</v>
      </c>
      <c r="F27" t="s">
        <v>329</v>
      </c>
    </row>
    <row r="28" spans="1:6" x14ac:dyDescent="0.25">
      <c r="A28" t="s">
        <v>356</v>
      </c>
      <c r="B28" t="s">
        <v>63</v>
      </c>
      <c r="C28" t="s">
        <v>4</v>
      </c>
      <c r="D28">
        <v>27.78</v>
      </c>
      <c r="E28" t="s">
        <v>329</v>
      </c>
      <c r="F28" t="s">
        <v>329</v>
      </c>
    </row>
    <row r="29" spans="1:6" x14ac:dyDescent="0.25">
      <c r="A29" t="s">
        <v>357</v>
      </c>
      <c r="B29" t="s">
        <v>63</v>
      </c>
      <c r="C29" t="s">
        <v>4</v>
      </c>
      <c r="D29">
        <v>37.659999999999997</v>
      </c>
      <c r="E29" t="s">
        <v>329</v>
      </c>
      <c r="F29" t="s">
        <v>329</v>
      </c>
    </row>
    <row r="30" spans="1:6" x14ac:dyDescent="0.25">
      <c r="A30" t="s">
        <v>358</v>
      </c>
      <c r="B30" t="s">
        <v>63</v>
      </c>
      <c r="C30" t="s">
        <v>4</v>
      </c>
      <c r="D30">
        <v>36.729999999999997</v>
      </c>
      <c r="E30" t="s">
        <v>329</v>
      </c>
      <c r="F30" t="s">
        <v>329</v>
      </c>
    </row>
    <row r="31" spans="1:6" x14ac:dyDescent="0.25">
      <c r="A31" t="s">
        <v>359</v>
      </c>
      <c r="B31" t="s">
        <v>63</v>
      </c>
      <c r="C31" t="s">
        <v>4</v>
      </c>
      <c r="D31">
        <v>59.03</v>
      </c>
      <c r="E31" t="s">
        <v>329</v>
      </c>
      <c r="F31" t="s">
        <v>329</v>
      </c>
    </row>
    <row r="32" spans="1:6" x14ac:dyDescent="0.25">
      <c r="A32" t="s">
        <v>360</v>
      </c>
      <c r="B32" t="s">
        <v>63</v>
      </c>
      <c r="C32" t="s">
        <v>4</v>
      </c>
      <c r="D32">
        <v>285.91000000000003</v>
      </c>
      <c r="E32" t="s">
        <v>337</v>
      </c>
      <c r="F32" t="s">
        <v>361</v>
      </c>
    </row>
    <row r="33" spans="1:6" x14ac:dyDescent="0.25">
      <c r="A33" t="s">
        <v>362</v>
      </c>
      <c r="B33" t="s">
        <v>63</v>
      </c>
      <c r="C33" t="s">
        <v>4</v>
      </c>
      <c r="D33">
        <v>287.95999999999998</v>
      </c>
      <c r="E33" t="s">
        <v>337</v>
      </c>
      <c r="F33" t="s">
        <v>361</v>
      </c>
    </row>
    <row r="34" spans="1:6" x14ac:dyDescent="0.25">
      <c r="A34" t="s">
        <v>363</v>
      </c>
      <c r="B34" t="s">
        <v>63</v>
      </c>
      <c r="C34" t="s">
        <v>4</v>
      </c>
      <c r="D34">
        <v>150.97</v>
      </c>
      <c r="E34" t="s">
        <v>337</v>
      </c>
      <c r="F34" t="s">
        <v>361</v>
      </c>
    </row>
    <row r="35" spans="1:6" x14ac:dyDescent="0.25">
      <c r="A35" t="s">
        <v>364</v>
      </c>
      <c r="B35" t="s">
        <v>63</v>
      </c>
      <c r="C35" t="s">
        <v>4</v>
      </c>
      <c r="D35">
        <v>149.53</v>
      </c>
      <c r="E35" t="s">
        <v>337</v>
      </c>
      <c r="F35" t="s">
        <v>361</v>
      </c>
    </row>
    <row r="36" spans="1:6" x14ac:dyDescent="0.25">
      <c r="A36" t="s">
        <v>365</v>
      </c>
      <c r="B36" t="s">
        <v>63</v>
      </c>
      <c r="C36" t="s">
        <v>4</v>
      </c>
      <c r="D36">
        <v>68.069999999999993</v>
      </c>
      <c r="E36" t="s">
        <v>330</v>
      </c>
      <c r="F36" t="s">
        <v>329</v>
      </c>
    </row>
    <row r="37" spans="1:6" x14ac:dyDescent="0.25">
      <c r="A37" t="s">
        <v>366</v>
      </c>
      <c r="B37" t="s">
        <v>63</v>
      </c>
      <c r="C37" t="s">
        <v>4</v>
      </c>
      <c r="D37">
        <v>50.51</v>
      </c>
      <c r="E37" t="s">
        <v>330</v>
      </c>
      <c r="F37" t="s">
        <v>329</v>
      </c>
    </row>
    <row r="38" spans="1:6" x14ac:dyDescent="0.25">
      <c r="A38" t="s">
        <v>367</v>
      </c>
      <c r="B38" t="s">
        <v>63</v>
      </c>
      <c r="C38" t="s">
        <v>4</v>
      </c>
      <c r="D38">
        <v>50.07</v>
      </c>
      <c r="E38" t="s">
        <v>330</v>
      </c>
      <c r="F38" t="s">
        <v>329</v>
      </c>
    </row>
    <row r="39" spans="1:6" x14ac:dyDescent="0.25">
      <c r="A39" t="s">
        <v>368</v>
      </c>
      <c r="B39" t="s">
        <v>63</v>
      </c>
      <c r="C39" t="s">
        <v>4</v>
      </c>
      <c r="D39">
        <v>108.98</v>
      </c>
      <c r="E39" t="s">
        <v>330</v>
      </c>
      <c r="F39" t="s">
        <v>337</v>
      </c>
    </row>
    <row r="40" spans="1:6" x14ac:dyDescent="0.25">
      <c r="A40" t="s">
        <v>369</v>
      </c>
      <c r="B40" t="s">
        <v>63</v>
      </c>
      <c r="C40" t="s">
        <v>4</v>
      </c>
      <c r="D40">
        <v>110.66</v>
      </c>
      <c r="E40" t="s">
        <v>330</v>
      </c>
      <c r="F40" t="s">
        <v>337</v>
      </c>
    </row>
    <row r="41" spans="1:6" x14ac:dyDescent="0.25">
      <c r="A41" t="s">
        <v>370</v>
      </c>
      <c r="B41" t="s">
        <v>63</v>
      </c>
      <c r="C41" t="s">
        <v>4</v>
      </c>
      <c r="D41">
        <v>72.930000000000007</v>
      </c>
      <c r="E41" t="s">
        <v>330</v>
      </c>
      <c r="F41" t="s">
        <v>337</v>
      </c>
    </row>
    <row r="42" spans="1:6" x14ac:dyDescent="0.25">
      <c r="A42" t="s">
        <v>371</v>
      </c>
      <c r="B42" t="s">
        <v>63</v>
      </c>
      <c r="C42" t="s">
        <v>4</v>
      </c>
      <c r="D42">
        <v>73.44</v>
      </c>
      <c r="E42" t="s">
        <v>330</v>
      </c>
      <c r="F42" t="s">
        <v>337</v>
      </c>
    </row>
    <row r="43" spans="1:6" x14ac:dyDescent="0.25">
      <c r="A43" t="s">
        <v>372</v>
      </c>
      <c r="B43" t="s">
        <v>63</v>
      </c>
      <c r="C43" t="s">
        <v>4</v>
      </c>
      <c r="D43">
        <v>249.42</v>
      </c>
      <c r="E43" t="s">
        <v>330</v>
      </c>
      <c r="F43" t="s">
        <v>329</v>
      </c>
    </row>
    <row r="44" spans="1:6" x14ac:dyDescent="0.25">
      <c r="A44" t="s">
        <v>373</v>
      </c>
      <c r="B44" t="s">
        <v>63</v>
      </c>
      <c r="C44" t="s">
        <v>4</v>
      </c>
      <c r="D44">
        <v>246.57</v>
      </c>
      <c r="E44" t="s">
        <v>330</v>
      </c>
      <c r="F44" t="s">
        <v>329</v>
      </c>
    </row>
    <row r="45" spans="1:6" x14ac:dyDescent="0.25">
      <c r="A45" t="s">
        <v>374</v>
      </c>
      <c r="B45" t="s">
        <v>63</v>
      </c>
      <c r="C45" t="s">
        <v>4</v>
      </c>
      <c r="D45">
        <v>294.98</v>
      </c>
      <c r="E45" t="s">
        <v>330</v>
      </c>
      <c r="F45" t="s">
        <v>329</v>
      </c>
    </row>
    <row r="46" spans="1:6" x14ac:dyDescent="0.25">
      <c r="A46" t="s">
        <v>375</v>
      </c>
      <c r="B46" t="s">
        <v>63</v>
      </c>
      <c r="C46" t="s">
        <v>4</v>
      </c>
      <c r="D46">
        <v>295.25</v>
      </c>
      <c r="E46" t="s">
        <v>330</v>
      </c>
      <c r="F46" t="s">
        <v>330</v>
      </c>
    </row>
    <row r="47" spans="1:6" x14ac:dyDescent="0.25">
      <c r="A47" t="s">
        <v>376</v>
      </c>
      <c r="B47" t="s">
        <v>63</v>
      </c>
      <c r="C47" t="s">
        <v>4</v>
      </c>
      <c r="D47">
        <v>97.84</v>
      </c>
      <c r="E47" t="s">
        <v>329</v>
      </c>
      <c r="F47" t="s">
        <v>329</v>
      </c>
    </row>
    <row r="48" spans="1:6" x14ac:dyDescent="0.25">
      <c r="A48" t="s">
        <v>377</v>
      </c>
      <c r="B48" t="s">
        <v>63</v>
      </c>
      <c r="C48" t="s">
        <v>4</v>
      </c>
      <c r="D48">
        <v>102</v>
      </c>
      <c r="E48" t="s">
        <v>329</v>
      </c>
      <c r="F48" t="s">
        <v>329</v>
      </c>
    </row>
    <row r="49" spans="1:6" x14ac:dyDescent="0.25">
      <c r="A49" t="s">
        <v>378</v>
      </c>
      <c r="B49" t="s">
        <v>63</v>
      </c>
      <c r="C49" t="s">
        <v>4</v>
      </c>
      <c r="D49">
        <v>233.59</v>
      </c>
      <c r="E49" t="s">
        <v>337</v>
      </c>
      <c r="F49" t="s">
        <v>329</v>
      </c>
    </row>
    <row r="50" spans="1:6" x14ac:dyDescent="0.25">
      <c r="A50" t="s">
        <v>379</v>
      </c>
      <c r="B50" t="s">
        <v>63</v>
      </c>
      <c r="C50" t="s">
        <v>4</v>
      </c>
      <c r="D50">
        <v>267.57</v>
      </c>
      <c r="E50" t="s">
        <v>337</v>
      </c>
      <c r="F50" t="s">
        <v>361</v>
      </c>
    </row>
    <row r="51" spans="1:6" x14ac:dyDescent="0.25">
      <c r="A51" t="s">
        <v>380</v>
      </c>
      <c r="B51" t="s">
        <v>63</v>
      </c>
      <c r="C51" t="s">
        <v>4</v>
      </c>
      <c r="D51">
        <v>196.31</v>
      </c>
      <c r="E51" t="s">
        <v>330</v>
      </c>
      <c r="F51" t="s">
        <v>329</v>
      </c>
    </row>
    <row r="52" spans="1:6" x14ac:dyDescent="0.25">
      <c r="A52" t="s">
        <v>381</v>
      </c>
      <c r="B52" t="s">
        <v>63</v>
      </c>
      <c r="C52" t="s">
        <v>4</v>
      </c>
      <c r="D52">
        <v>196</v>
      </c>
      <c r="E52" t="s">
        <v>330</v>
      </c>
      <c r="F52" t="s">
        <v>329</v>
      </c>
    </row>
    <row r="53" spans="1:6" x14ac:dyDescent="0.25">
      <c r="A53" t="s">
        <v>382</v>
      </c>
      <c r="B53" t="s">
        <v>63</v>
      </c>
      <c r="C53" t="s">
        <v>4</v>
      </c>
      <c r="D53">
        <v>49.2</v>
      </c>
      <c r="E53" t="s">
        <v>329</v>
      </c>
      <c r="F53" t="s">
        <v>329</v>
      </c>
    </row>
    <row r="54" spans="1:6" x14ac:dyDescent="0.25">
      <c r="A54" t="s">
        <v>383</v>
      </c>
      <c r="B54" t="s">
        <v>63</v>
      </c>
      <c r="C54" t="s">
        <v>4</v>
      </c>
      <c r="D54">
        <v>50.1</v>
      </c>
      <c r="E54" t="s">
        <v>329</v>
      </c>
      <c r="F54" t="s">
        <v>329</v>
      </c>
    </row>
    <row r="55" spans="1:6" x14ac:dyDescent="0.25">
      <c r="A55" t="s">
        <v>384</v>
      </c>
      <c r="B55" t="s">
        <v>63</v>
      </c>
      <c r="C55" t="s">
        <v>4</v>
      </c>
      <c r="D55">
        <v>209.55</v>
      </c>
      <c r="E55" t="s">
        <v>329</v>
      </c>
      <c r="F55" t="s">
        <v>329</v>
      </c>
    </row>
    <row r="56" spans="1:6" x14ac:dyDescent="0.25">
      <c r="A56" t="s">
        <v>385</v>
      </c>
      <c r="B56" t="s">
        <v>63</v>
      </c>
      <c r="C56" t="s">
        <v>4</v>
      </c>
      <c r="D56">
        <v>210.68</v>
      </c>
      <c r="E56" t="s">
        <v>329</v>
      </c>
      <c r="F56" t="s">
        <v>329</v>
      </c>
    </row>
    <row r="57" spans="1:6" x14ac:dyDescent="0.25">
      <c r="A57" t="s">
        <v>386</v>
      </c>
      <c r="B57" t="s">
        <v>63</v>
      </c>
      <c r="C57" t="s">
        <v>4</v>
      </c>
      <c r="D57">
        <v>337.23</v>
      </c>
      <c r="E57" t="s">
        <v>329</v>
      </c>
      <c r="F57" t="s">
        <v>329</v>
      </c>
    </row>
    <row r="58" spans="1:6" x14ac:dyDescent="0.25">
      <c r="A58" t="s">
        <v>387</v>
      </c>
      <c r="B58" t="s">
        <v>63</v>
      </c>
      <c r="C58" t="s">
        <v>4</v>
      </c>
      <c r="D58">
        <v>310.25</v>
      </c>
      <c r="E58" t="s">
        <v>329</v>
      </c>
      <c r="F58" t="s">
        <v>329</v>
      </c>
    </row>
    <row r="59" spans="1:6" x14ac:dyDescent="0.25">
      <c r="A59" t="s">
        <v>388</v>
      </c>
      <c r="B59" t="s">
        <v>63</v>
      </c>
      <c r="C59" t="s">
        <v>4</v>
      </c>
      <c r="D59">
        <v>79.349999999999994</v>
      </c>
      <c r="E59" t="s">
        <v>330</v>
      </c>
      <c r="F59" t="s">
        <v>330</v>
      </c>
    </row>
    <row r="60" spans="1:6" x14ac:dyDescent="0.25">
      <c r="A60" t="s">
        <v>389</v>
      </c>
      <c r="B60" t="s">
        <v>63</v>
      </c>
      <c r="C60" t="s">
        <v>4</v>
      </c>
      <c r="D60">
        <v>64.47</v>
      </c>
      <c r="E60" t="s">
        <v>329</v>
      </c>
      <c r="F60" t="s">
        <v>329</v>
      </c>
    </row>
    <row r="61" spans="1:6" x14ac:dyDescent="0.25">
      <c r="A61" t="s">
        <v>390</v>
      </c>
      <c r="B61" t="s">
        <v>63</v>
      </c>
      <c r="C61" t="s">
        <v>4</v>
      </c>
      <c r="D61">
        <v>65.239999999999995</v>
      </c>
      <c r="E61" t="s">
        <v>329</v>
      </c>
      <c r="F61" t="s">
        <v>329</v>
      </c>
    </row>
    <row r="62" spans="1:6" x14ac:dyDescent="0.25">
      <c r="A62" t="s">
        <v>391</v>
      </c>
      <c r="B62" t="s">
        <v>63</v>
      </c>
      <c r="C62" t="s">
        <v>4</v>
      </c>
      <c r="D62">
        <v>64.319999999999993</v>
      </c>
      <c r="E62" t="s">
        <v>329</v>
      </c>
      <c r="F62" t="s">
        <v>329</v>
      </c>
    </row>
    <row r="63" spans="1:6" x14ac:dyDescent="0.25">
      <c r="A63" t="s">
        <v>392</v>
      </c>
      <c r="B63" t="s">
        <v>63</v>
      </c>
      <c r="C63" t="s">
        <v>4</v>
      </c>
      <c r="D63">
        <v>65.27</v>
      </c>
      <c r="E63" t="s">
        <v>329</v>
      </c>
      <c r="F63" t="s">
        <v>329</v>
      </c>
    </row>
    <row r="64" spans="1:6" x14ac:dyDescent="0.25">
      <c r="A64" t="s">
        <v>393</v>
      </c>
      <c r="B64" t="s">
        <v>63</v>
      </c>
      <c r="C64" t="s">
        <v>4</v>
      </c>
      <c r="D64">
        <v>54.3</v>
      </c>
      <c r="E64" t="s">
        <v>330</v>
      </c>
      <c r="F64" t="s">
        <v>329</v>
      </c>
    </row>
    <row r="65" spans="1:6" x14ac:dyDescent="0.25">
      <c r="A65" t="s">
        <v>394</v>
      </c>
      <c r="B65" t="s">
        <v>63</v>
      </c>
      <c r="C65" t="s">
        <v>4</v>
      </c>
      <c r="D65">
        <v>58.7</v>
      </c>
      <c r="E65" t="s">
        <v>330</v>
      </c>
      <c r="F65" t="s">
        <v>329</v>
      </c>
    </row>
    <row r="66" spans="1:6" x14ac:dyDescent="0.25">
      <c r="A66" t="s">
        <v>395</v>
      </c>
      <c r="B66" t="s">
        <v>63</v>
      </c>
      <c r="C66" t="s">
        <v>4</v>
      </c>
      <c r="D66">
        <v>123.03</v>
      </c>
      <c r="E66" t="s">
        <v>329</v>
      </c>
      <c r="F66" t="s">
        <v>329</v>
      </c>
    </row>
    <row r="67" spans="1:6" x14ac:dyDescent="0.25">
      <c r="A67" t="s">
        <v>396</v>
      </c>
      <c r="B67" t="s">
        <v>63</v>
      </c>
      <c r="C67" t="s">
        <v>4</v>
      </c>
      <c r="D67">
        <v>122.8</v>
      </c>
      <c r="E67" t="s">
        <v>329</v>
      </c>
      <c r="F67" t="s">
        <v>329</v>
      </c>
    </row>
    <row r="68" spans="1:6" x14ac:dyDescent="0.25">
      <c r="A68" t="s">
        <v>397</v>
      </c>
      <c r="B68" t="s">
        <v>63</v>
      </c>
      <c r="C68" t="s">
        <v>4</v>
      </c>
      <c r="D68">
        <v>105.9</v>
      </c>
      <c r="E68" t="s">
        <v>329</v>
      </c>
      <c r="F68" t="s">
        <v>361</v>
      </c>
    </row>
    <row r="69" spans="1:6" x14ac:dyDescent="0.25">
      <c r="A69" t="s">
        <v>398</v>
      </c>
      <c r="B69" t="s">
        <v>63</v>
      </c>
      <c r="C69" t="s">
        <v>4</v>
      </c>
      <c r="D69">
        <v>105.53</v>
      </c>
      <c r="E69" t="s">
        <v>329</v>
      </c>
      <c r="F69" t="s">
        <v>361</v>
      </c>
    </row>
    <row r="70" spans="1:6" x14ac:dyDescent="0.25">
      <c r="A70" t="s">
        <v>399</v>
      </c>
      <c r="B70" t="s">
        <v>63</v>
      </c>
      <c r="C70" t="s">
        <v>4</v>
      </c>
      <c r="D70">
        <v>130.56</v>
      </c>
      <c r="E70" t="s">
        <v>329</v>
      </c>
      <c r="F70" t="s">
        <v>329</v>
      </c>
    </row>
    <row r="71" spans="1:6" x14ac:dyDescent="0.25">
      <c r="A71" t="s">
        <v>400</v>
      </c>
      <c r="B71" t="s">
        <v>63</v>
      </c>
      <c r="C71" t="s">
        <v>4</v>
      </c>
      <c r="D71">
        <v>129.86000000000001</v>
      </c>
      <c r="E71" t="s">
        <v>329</v>
      </c>
      <c r="F71" t="s">
        <v>329</v>
      </c>
    </row>
    <row r="72" spans="1:6" x14ac:dyDescent="0.25">
      <c r="A72" t="s">
        <v>401</v>
      </c>
      <c r="B72" t="s">
        <v>63</v>
      </c>
      <c r="C72" t="s">
        <v>4</v>
      </c>
      <c r="D72">
        <v>49.9</v>
      </c>
      <c r="E72" t="s">
        <v>329</v>
      </c>
      <c r="F72" t="s">
        <v>329</v>
      </c>
    </row>
    <row r="73" spans="1:6" x14ac:dyDescent="0.25">
      <c r="A73" t="s">
        <v>402</v>
      </c>
      <c r="B73" t="s">
        <v>63</v>
      </c>
      <c r="C73" t="s">
        <v>4</v>
      </c>
      <c r="D73">
        <v>51.2</v>
      </c>
      <c r="E73" t="s">
        <v>329</v>
      </c>
      <c r="F73" t="s">
        <v>329</v>
      </c>
    </row>
    <row r="74" spans="1:6" x14ac:dyDescent="0.25">
      <c r="A74" t="s">
        <v>403</v>
      </c>
      <c r="B74" t="s">
        <v>63</v>
      </c>
      <c r="C74" t="s">
        <v>4</v>
      </c>
      <c r="D74">
        <v>65.16</v>
      </c>
      <c r="E74" t="s">
        <v>329</v>
      </c>
      <c r="F74" t="s">
        <v>329</v>
      </c>
    </row>
    <row r="75" spans="1:6" x14ac:dyDescent="0.25">
      <c r="A75" t="s">
        <v>404</v>
      </c>
      <c r="B75" t="s">
        <v>63</v>
      </c>
      <c r="C75" t="s">
        <v>4</v>
      </c>
      <c r="D75">
        <v>65.760000000000005</v>
      </c>
      <c r="E75" t="s">
        <v>329</v>
      </c>
      <c r="F75" t="s">
        <v>329</v>
      </c>
    </row>
    <row r="76" spans="1:6" x14ac:dyDescent="0.25">
      <c r="A76" t="s">
        <v>405</v>
      </c>
      <c r="B76" t="s">
        <v>63</v>
      </c>
      <c r="C76" t="s">
        <v>4</v>
      </c>
      <c r="D76">
        <v>47.24</v>
      </c>
      <c r="E76" t="s">
        <v>329</v>
      </c>
      <c r="F76" t="s">
        <v>329</v>
      </c>
    </row>
    <row r="77" spans="1:6" x14ac:dyDescent="0.25">
      <c r="A77" t="s">
        <v>406</v>
      </c>
      <c r="B77" t="s">
        <v>63</v>
      </c>
      <c r="C77" t="s">
        <v>4</v>
      </c>
      <c r="D77">
        <v>60.3</v>
      </c>
      <c r="E77" t="s">
        <v>329</v>
      </c>
      <c r="F77" t="s">
        <v>329</v>
      </c>
    </row>
    <row r="78" spans="1:6" x14ac:dyDescent="0.25">
      <c r="A78" t="s">
        <v>407</v>
      </c>
      <c r="B78" t="s">
        <v>63</v>
      </c>
      <c r="C78" t="s">
        <v>4</v>
      </c>
      <c r="D78">
        <v>35.18</v>
      </c>
      <c r="E78" t="s">
        <v>330</v>
      </c>
      <c r="F78" t="s">
        <v>329</v>
      </c>
    </row>
    <row r="79" spans="1:6" x14ac:dyDescent="0.25">
      <c r="A79" t="s">
        <v>408</v>
      </c>
      <c r="B79" t="s">
        <v>63</v>
      </c>
      <c r="C79" t="s">
        <v>4</v>
      </c>
      <c r="D79">
        <v>79.91</v>
      </c>
      <c r="E79" t="s">
        <v>329</v>
      </c>
      <c r="F79" t="s">
        <v>329</v>
      </c>
    </row>
    <row r="80" spans="1:6" x14ac:dyDescent="0.25">
      <c r="A80" t="s">
        <v>409</v>
      </c>
      <c r="B80" t="s">
        <v>63</v>
      </c>
      <c r="C80" t="s">
        <v>4</v>
      </c>
      <c r="D80">
        <v>26.84</v>
      </c>
      <c r="E80" t="s">
        <v>329</v>
      </c>
      <c r="F80" t="s">
        <v>329</v>
      </c>
    </row>
    <row r="81" spans="1:6" x14ac:dyDescent="0.25">
      <c r="A81" t="s">
        <v>410</v>
      </c>
      <c r="B81" t="s">
        <v>63</v>
      </c>
      <c r="C81" t="s">
        <v>4</v>
      </c>
      <c r="D81">
        <v>74.25</v>
      </c>
      <c r="E81" t="s">
        <v>329</v>
      </c>
      <c r="F81" t="s">
        <v>329</v>
      </c>
    </row>
    <row r="82" spans="1:6" x14ac:dyDescent="0.25">
      <c r="A82" t="s">
        <v>411</v>
      </c>
      <c r="B82" t="s">
        <v>63</v>
      </c>
      <c r="C82" t="s">
        <v>4</v>
      </c>
      <c r="D82">
        <v>190.24</v>
      </c>
      <c r="E82" t="s">
        <v>329</v>
      </c>
      <c r="F82" t="s">
        <v>329</v>
      </c>
    </row>
    <row r="83" spans="1:6" x14ac:dyDescent="0.25">
      <c r="A83" t="s">
        <v>412</v>
      </c>
      <c r="B83" t="s">
        <v>63</v>
      </c>
      <c r="C83" t="s">
        <v>4</v>
      </c>
      <c r="D83">
        <v>166.12</v>
      </c>
      <c r="E83" t="s">
        <v>329</v>
      </c>
      <c r="F83" t="s">
        <v>329</v>
      </c>
    </row>
    <row r="84" spans="1:6" x14ac:dyDescent="0.25">
      <c r="A84" t="s">
        <v>413</v>
      </c>
      <c r="B84" t="s">
        <v>63</v>
      </c>
      <c r="C84" t="s">
        <v>4</v>
      </c>
      <c r="D84">
        <v>97.5</v>
      </c>
      <c r="E84" t="s">
        <v>329</v>
      </c>
      <c r="F84" t="s">
        <v>329</v>
      </c>
    </row>
    <row r="85" spans="1:6" x14ac:dyDescent="0.25">
      <c r="A85" t="s">
        <v>414</v>
      </c>
      <c r="B85" t="s">
        <v>63</v>
      </c>
      <c r="C85" t="s">
        <v>4</v>
      </c>
      <c r="D85">
        <v>95.95</v>
      </c>
      <c r="E85" t="s">
        <v>329</v>
      </c>
      <c r="F85" t="s">
        <v>329</v>
      </c>
    </row>
    <row r="86" spans="1:6" x14ac:dyDescent="0.25">
      <c r="A86" t="s">
        <v>415</v>
      </c>
      <c r="B86" t="s">
        <v>63</v>
      </c>
      <c r="C86" t="s">
        <v>4</v>
      </c>
      <c r="D86">
        <v>231.63</v>
      </c>
      <c r="E86" t="s">
        <v>329</v>
      </c>
      <c r="F86" t="s">
        <v>329</v>
      </c>
    </row>
    <row r="87" spans="1:6" x14ac:dyDescent="0.25">
      <c r="A87" t="s">
        <v>416</v>
      </c>
      <c r="B87" t="s">
        <v>63</v>
      </c>
      <c r="C87" t="s">
        <v>4</v>
      </c>
      <c r="D87">
        <v>683.52</v>
      </c>
      <c r="E87" t="s">
        <v>329</v>
      </c>
      <c r="F87" t="s">
        <v>337</v>
      </c>
    </row>
    <row r="88" spans="1:6" x14ac:dyDescent="0.25">
      <c r="A88" t="s">
        <v>417</v>
      </c>
      <c r="B88" t="s">
        <v>63</v>
      </c>
      <c r="C88" t="s">
        <v>4</v>
      </c>
      <c r="D88">
        <v>221.71</v>
      </c>
      <c r="E88" t="s">
        <v>329</v>
      </c>
      <c r="F88" t="s">
        <v>329</v>
      </c>
    </row>
    <row r="89" spans="1:6" x14ac:dyDescent="0.25">
      <c r="A89" t="s">
        <v>417</v>
      </c>
      <c r="B89" t="s">
        <v>63</v>
      </c>
      <c r="C89" t="s">
        <v>4</v>
      </c>
      <c r="D89">
        <v>214.62</v>
      </c>
      <c r="E89" t="s">
        <v>329</v>
      </c>
      <c r="F89" t="s">
        <v>329</v>
      </c>
    </row>
    <row r="90" spans="1:6" x14ac:dyDescent="0.25">
      <c r="A90" t="s">
        <v>418</v>
      </c>
      <c r="B90" t="s">
        <v>63</v>
      </c>
      <c r="C90" t="s">
        <v>4</v>
      </c>
      <c r="D90">
        <v>217.17</v>
      </c>
      <c r="E90" t="s">
        <v>329</v>
      </c>
      <c r="F90" t="s">
        <v>329</v>
      </c>
    </row>
    <row r="91" spans="1:6" x14ac:dyDescent="0.25">
      <c r="A91" t="s">
        <v>419</v>
      </c>
      <c r="B91" t="s">
        <v>63</v>
      </c>
      <c r="C91" t="s">
        <v>4</v>
      </c>
      <c r="D91">
        <v>185.63</v>
      </c>
      <c r="E91" t="s">
        <v>329</v>
      </c>
      <c r="F91" t="s">
        <v>329</v>
      </c>
    </row>
    <row r="92" spans="1:6" x14ac:dyDescent="0.25">
      <c r="A92" t="s">
        <v>420</v>
      </c>
      <c r="B92" t="s">
        <v>63</v>
      </c>
      <c r="C92" t="s">
        <v>4</v>
      </c>
      <c r="D92">
        <v>150.52000000000001</v>
      </c>
      <c r="E92" t="s">
        <v>329</v>
      </c>
      <c r="F92" t="s">
        <v>329</v>
      </c>
    </row>
    <row r="93" spans="1:6" x14ac:dyDescent="0.25">
      <c r="A93" t="s">
        <v>421</v>
      </c>
      <c r="B93" t="s">
        <v>63</v>
      </c>
      <c r="C93" t="s">
        <v>4</v>
      </c>
      <c r="D93">
        <v>117.11</v>
      </c>
      <c r="E93" t="s">
        <v>329</v>
      </c>
      <c r="F93" t="s">
        <v>329</v>
      </c>
    </row>
    <row r="94" spans="1:6" x14ac:dyDescent="0.25">
      <c r="A94" t="s">
        <v>187</v>
      </c>
      <c r="B94" t="s">
        <v>63</v>
      </c>
      <c r="C94" t="s">
        <v>4</v>
      </c>
      <c r="D94">
        <v>44.68</v>
      </c>
      <c r="E94" t="s">
        <v>329</v>
      </c>
      <c r="F94" t="s">
        <v>329</v>
      </c>
    </row>
    <row r="95" spans="1:6" x14ac:dyDescent="0.25">
      <c r="A95" t="s">
        <v>188</v>
      </c>
      <c r="B95" t="s">
        <v>63</v>
      </c>
      <c r="C95" t="s">
        <v>4</v>
      </c>
      <c r="D95">
        <v>44.7</v>
      </c>
      <c r="E95" t="s">
        <v>329</v>
      </c>
      <c r="F95" t="s">
        <v>329</v>
      </c>
    </row>
    <row r="96" spans="1:6" x14ac:dyDescent="0.25">
      <c r="A96" t="s">
        <v>283</v>
      </c>
      <c r="B96" t="s">
        <v>63</v>
      </c>
      <c r="C96" t="s">
        <v>4</v>
      </c>
      <c r="D96">
        <v>60.14</v>
      </c>
      <c r="E96" t="s">
        <v>329</v>
      </c>
      <c r="F96" t="s">
        <v>329</v>
      </c>
    </row>
    <row r="97" spans="1:6" x14ac:dyDescent="0.25">
      <c r="A97" t="s">
        <v>284</v>
      </c>
      <c r="B97" t="s">
        <v>63</v>
      </c>
      <c r="C97" t="s">
        <v>4</v>
      </c>
      <c r="D97">
        <v>60.77</v>
      </c>
      <c r="E97" t="s">
        <v>329</v>
      </c>
      <c r="F97" t="s">
        <v>329</v>
      </c>
    </row>
    <row r="98" spans="1:6" x14ac:dyDescent="0.25">
      <c r="A98" t="s">
        <v>422</v>
      </c>
      <c r="B98" t="s">
        <v>63</v>
      </c>
      <c r="C98" t="s">
        <v>4</v>
      </c>
      <c r="D98">
        <v>60.18</v>
      </c>
      <c r="E98" t="s">
        <v>329</v>
      </c>
      <c r="F98" t="s">
        <v>329</v>
      </c>
    </row>
    <row r="99" spans="1:6" x14ac:dyDescent="0.25">
      <c r="A99" t="s">
        <v>423</v>
      </c>
      <c r="B99" t="s">
        <v>63</v>
      </c>
      <c r="C99" t="s">
        <v>4</v>
      </c>
      <c r="D99">
        <v>59.43</v>
      </c>
      <c r="E99" t="s">
        <v>329</v>
      </c>
      <c r="F99" t="s">
        <v>329</v>
      </c>
    </row>
    <row r="100" spans="1:6" x14ac:dyDescent="0.25">
      <c r="A100" t="s">
        <v>424</v>
      </c>
      <c r="B100" t="s">
        <v>63</v>
      </c>
      <c r="C100" t="s">
        <v>4</v>
      </c>
      <c r="D100">
        <v>95.94</v>
      </c>
      <c r="E100" t="s">
        <v>329</v>
      </c>
      <c r="F100" t="s">
        <v>329</v>
      </c>
    </row>
    <row r="101" spans="1:6" x14ac:dyDescent="0.25">
      <c r="A101" t="s">
        <v>425</v>
      </c>
      <c r="B101" t="s">
        <v>63</v>
      </c>
      <c r="C101" t="s">
        <v>4</v>
      </c>
      <c r="D101">
        <v>101.8</v>
      </c>
      <c r="E101" t="s">
        <v>329</v>
      </c>
      <c r="F101" t="s">
        <v>329</v>
      </c>
    </row>
    <row r="102" spans="1:6" x14ac:dyDescent="0.25">
      <c r="A102" t="s">
        <v>426</v>
      </c>
      <c r="B102" t="s">
        <v>63</v>
      </c>
      <c r="C102" t="s">
        <v>4</v>
      </c>
      <c r="D102">
        <v>72.150000000000006</v>
      </c>
      <c r="E102" t="s">
        <v>329</v>
      </c>
      <c r="F102" t="s">
        <v>330</v>
      </c>
    </row>
    <row r="103" spans="1:6" x14ac:dyDescent="0.25">
      <c r="A103" t="s">
        <v>427</v>
      </c>
      <c r="B103" t="s">
        <v>63</v>
      </c>
      <c r="C103" t="s">
        <v>4</v>
      </c>
      <c r="D103">
        <v>36.36</v>
      </c>
      <c r="E103" t="s">
        <v>329</v>
      </c>
      <c r="F103" t="s">
        <v>329</v>
      </c>
    </row>
    <row r="104" spans="1:6" x14ac:dyDescent="0.25">
      <c r="A104" t="s">
        <v>197</v>
      </c>
      <c r="B104" t="s">
        <v>63</v>
      </c>
      <c r="C104" t="s">
        <v>4</v>
      </c>
      <c r="D104">
        <v>59.73</v>
      </c>
      <c r="E104" t="s">
        <v>329</v>
      </c>
      <c r="F104" t="s">
        <v>329</v>
      </c>
    </row>
    <row r="105" spans="1:6" x14ac:dyDescent="0.25">
      <c r="A105" t="s">
        <v>198</v>
      </c>
      <c r="B105" t="s">
        <v>63</v>
      </c>
      <c r="C105" t="s">
        <v>4</v>
      </c>
      <c r="D105">
        <v>60.1</v>
      </c>
      <c r="E105" t="s">
        <v>329</v>
      </c>
      <c r="F105" t="s">
        <v>329</v>
      </c>
    </row>
    <row r="106" spans="1:6" x14ac:dyDescent="0.25">
      <c r="A106" t="s">
        <v>428</v>
      </c>
      <c r="B106" t="s">
        <v>63</v>
      </c>
      <c r="C106" t="s">
        <v>4</v>
      </c>
      <c r="D106">
        <v>50.04</v>
      </c>
      <c r="E106" t="s">
        <v>329</v>
      </c>
      <c r="F106" t="s">
        <v>329</v>
      </c>
    </row>
    <row r="107" spans="1:6" x14ac:dyDescent="0.25">
      <c r="A107" t="s">
        <v>429</v>
      </c>
      <c r="B107" t="s">
        <v>63</v>
      </c>
      <c r="C107" t="s">
        <v>4</v>
      </c>
      <c r="D107">
        <v>51.3</v>
      </c>
      <c r="E107" t="s">
        <v>329</v>
      </c>
      <c r="F107" t="s">
        <v>329</v>
      </c>
    </row>
    <row r="108" spans="1:6" x14ac:dyDescent="0.25">
      <c r="A108" t="s">
        <v>430</v>
      </c>
      <c r="B108" t="s">
        <v>63</v>
      </c>
      <c r="C108" t="s">
        <v>4</v>
      </c>
      <c r="D108">
        <v>63.56</v>
      </c>
      <c r="E108" t="s">
        <v>329</v>
      </c>
      <c r="F108" t="s">
        <v>329</v>
      </c>
    </row>
    <row r="109" spans="1:6" x14ac:dyDescent="0.25">
      <c r="A109" t="s">
        <v>431</v>
      </c>
      <c r="B109" t="s">
        <v>63</v>
      </c>
      <c r="C109" t="s">
        <v>4</v>
      </c>
      <c r="D109">
        <v>64.010000000000005</v>
      </c>
      <c r="E109" t="s">
        <v>329</v>
      </c>
      <c r="F109" t="s">
        <v>329</v>
      </c>
    </row>
    <row r="110" spans="1:6" x14ac:dyDescent="0.25">
      <c r="A110" t="s">
        <v>432</v>
      </c>
      <c r="B110" t="s">
        <v>63</v>
      </c>
      <c r="C110" t="s">
        <v>4</v>
      </c>
      <c r="D110">
        <v>43</v>
      </c>
      <c r="E110" t="s">
        <v>329</v>
      </c>
      <c r="F110" t="s">
        <v>329</v>
      </c>
    </row>
    <row r="111" spans="1:6" x14ac:dyDescent="0.25">
      <c r="A111" t="s">
        <v>433</v>
      </c>
      <c r="B111" t="s">
        <v>63</v>
      </c>
      <c r="C111" t="s">
        <v>4</v>
      </c>
      <c r="D111">
        <v>43.87</v>
      </c>
      <c r="E111" t="s">
        <v>329</v>
      </c>
      <c r="F111" t="s">
        <v>329</v>
      </c>
    </row>
    <row r="112" spans="1:6" x14ac:dyDescent="0.25">
      <c r="A112" t="s">
        <v>434</v>
      </c>
      <c r="B112" t="s">
        <v>63</v>
      </c>
      <c r="C112" t="s">
        <v>4</v>
      </c>
      <c r="D112">
        <v>43.55</v>
      </c>
      <c r="E112" t="s">
        <v>329</v>
      </c>
      <c r="F112" t="s">
        <v>329</v>
      </c>
    </row>
    <row r="113" spans="1:6" x14ac:dyDescent="0.25">
      <c r="A113" t="s">
        <v>435</v>
      </c>
      <c r="B113" t="s">
        <v>63</v>
      </c>
      <c r="C113" t="s">
        <v>4</v>
      </c>
      <c r="D113">
        <v>44.17</v>
      </c>
      <c r="E113" t="s">
        <v>329</v>
      </c>
      <c r="F113" t="s">
        <v>329</v>
      </c>
    </row>
    <row r="114" spans="1:6" x14ac:dyDescent="0.25">
      <c r="A114" t="s">
        <v>436</v>
      </c>
      <c r="B114" t="s">
        <v>63</v>
      </c>
      <c r="C114" t="s">
        <v>4</v>
      </c>
      <c r="D114">
        <v>43.64</v>
      </c>
      <c r="E114" t="s">
        <v>329</v>
      </c>
      <c r="F114" t="s">
        <v>329</v>
      </c>
    </row>
    <row r="115" spans="1:6" x14ac:dyDescent="0.25">
      <c r="A115" t="s">
        <v>437</v>
      </c>
      <c r="B115" t="s">
        <v>63</v>
      </c>
      <c r="C115" t="s">
        <v>4</v>
      </c>
      <c r="D115">
        <v>42.4</v>
      </c>
      <c r="E115" t="s">
        <v>329</v>
      </c>
      <c r="F115" t="s">
        <v>329</v>
      </c>
    </row>
    <row r="116" spans="1:6" x14ac:dyDescent="0.25">
      <c r="A116" t="s">
        <v>438</v>
      </c>
      <c r="B116" t="s">
        <v>63</v>
      </c>
      <c r="C116" t="s">
        <v>4</v>
      </c>
      <c r="D116">
        <v>144.16</v>
      </c>
      <c r="E116" t="s">
        <v>329</v>
      </c>
      <c r="F116" t="s">
        <v>329</v>
      </c>
    </row>
    <row r="117" spans="1:6" x14ac:dyDescent="0.25">
      <c r="A117" t="s">
        <v>439</v>
      </c>
      <c r="B117" t="s">
        <v>63</v>
      </c>
      <c r="C117" t="s">
        <v>4</v>
      </c>
      <c r="D117">
        <v>146.63999999999999</v>
      </c>
      <c r="E117" t="s">
        <v>329</v>
      </c>
      <c r="F117" t="s">
        <v>329</v>
      </c>
    </row>
    <row r="118" spans="1:6" x14ac:dyDescent="0.25">
      <c r="A118" t="s">
        <v>440</v>
      </c>
      <c r="B118" t="s">
        <v>63</v>
      </c>
      <c r="C118" t="s">
        <v>4</v>
      </c>
      <c r="D118">
        <v>44.39</v>
      </c>
      <c r="E118" t="s">
        <v>329</v>
      </c>
      <c r="F118" t="s">
        <v>329</v>
      </c>
    </row>
    <row r="119" spans="1:6" x14ac:dyDescent="0.25">
      <c r="A119" t="s">
        <v>441</v>
      </c>
      <c r="B119" t="s">
        <v>63</v>
      </c>
      <c r="C119" t="s">
        <v>4</v>
      </c>
      <c r="D119">
        <v>43.55</v>
      </c>
      <c r="E119" t="s">
        <v>329</v>
      </c>
      <c r="F119" t="s">
        <v>329</v>
      </c>
    </row>
    <row r="120" spans="1:6" x14ac:dyDescent="0.25">
      <c r="A120" t="s">
        <v>442</v>
      </c>
      <c r="B120" t="s">
        <v>63</v>
      </c>
      <c r="C120" t="s">
        <v>4</v>
      </c>
      <c r="D120">
        <v>167.01</v>
      </c>
      <c r="E120" t="s">
        <v>329</v>
      </c>
      <c r="F120" t="s">
        <v>329</v>
      </c>
    </row>
    <row r="121" spans="1:6" x14ac:dyDescent="0.25">
      <c r="A121" t="s">
        <v>443</v>
      </c>
      <c r="B121" t="s">
        <v>63</v>
      </c>
      <c r="C121" t="s">
        <v>4</v>
      </c>
      <c r="D121">
        <v>164.49</v>
      </c>
      <c r="E121" t="s">
        <v>329</v>
      </c>
      <c r="F121" t="s">
        <v>329</v>
      </c>
    </row>
    <row r="122" spans="1:6" x14ac:dyDescent="0.25">
      <c r="A122" t="s">
        <v>444</v>
      </c>
      <c r="B122" t="s">
        <v>63</v>
      </c>
      <c r="C122" t="s">
        <v>4</v>
      </c>
      <c r="D122">
        <v>22.93</v>
      </c>
      <c r="E122" t="s">
        <v>329</v>
      </c>
      <c r="F122" t="s">
        <v>329</v>
      </c>
    </row>
    <row r="123" spans="1:6" x14ac:dyDescent="0.25">
      <c r="A123" t="s">
        <v>445</v>
      </c>
      <c r="B123" t="s">
        <v>63</v>
      </c>
      <c r="C123" t="s">
        <v>4</v>
      </c>
      <c r="D123">
        <v>22.45</v>
      </c>
      <c r="E123" t="s">
        <v>329</v>
      </c>
      <c r="F123" t="s">
        <v>329</v>
      </c>
    </row>
    <row r="124" spans="1:6" x14ac:dyDescent="0.25">
      <c r="A124" t="s">
        <v>446</v>
      </c>
      <c r="B124" t="s">
        <v>63</v>
      </c>
      <c r="C124" t="s">
        <v>4</v>
      </c>
      <c r="D124">
        <v>38.36</v>
      </c>
      <c r="E124" t="s">
        <v>329</v>
      </c>
      <c r="F124" t="s">
        <v>329</v>
      </c>
    </row>
    <row r="125" spans="1:6" x14ac:dyDescent="0.25">
      <c r="A125" t="s">
        <v>447</v>
      </c>
      <c r="B125" t="s">
        <v>63</v>
      </c>
      <c r="C125" t="s">
        <v>4</v>
      </c>
      <c r="D125">
        <v>39.61</v>
      </c>
      <c r="E125" t="s">
        <v>329</v>
      </c>
      <c r="F125" t="s">
        <v>329</v>
      </c>
    </row>
    <row r="126" spans="1:6" x14ac:dyDescent="0.25">
      <c r="A126" t="s">
        <v>448</v>
      </c>
      <c r="B126" t="s">
        <v>63</v>
      </c>
      <c r="C126" t="s">
        <v>4</v>
      </c>
      <c r="D126">
        <v>32.01</v>
      </c>
      <c r="E126" t="s">
        <v>329</v>
      </c>
      <c r="F126" t="s">
        <v>329</v>
      </c>
    </row>
    <row r="127" spans="1:6" x14ac:dyDescent="0.25">
      <c r="A127" t="s">
        <v>449</v>
      </c>
      <c r="B127" t="s">
        <v>63</v>
      </c>
      <c r="C127" t="s">
        <v>4</v>
      </c>
      <c r="D127">
        <v>30.94</v>
      </c>
      <c r="E127" t="s">
        <v>329</v>
      </c>
      <c r="F127" t="s">
        <v>329</v>
      </c>
    </row>
    <row r="128" spans="1:6" x14ac:dyDescent="0.25">
      <c r="A128" t="s">
        <v>450</v>
      </c>
      <c r="B128" t="s">
        <v>63</v>
      </c>
      <c r="C128" t="s">
        <v>4</v>
      </c>
      <c r="D128">
        <v>36.15</v>
      </c>
      <c r="E128" t="s">
        <v>329</v>
      </c>
      <c r="F128" t="s">
        <v>329</v>
      </c>
    </row>
    <row r="129" spans="1:6" x14ac:dyDescent="0.25">
      <c r="A129" t="s">
        <v>451</v>
      </c>
      <c r="B129" t="s">
        <v>63</v>
      </c>
      <c r="C129" t="s">
        <v>4</v>
      </c>
      <c r="D129">
        <v>37.26</v>
      </c>
      <c r="E129" t="s">
        <v>329</v>
      </c>
      <c r="F129" t="s">
        <v>329</v>
      </c>
    </row>
    <row r="130" spans="1:6" x14ac:dyDescent="0.25">
      <c r="A130" t="s">
        <v>452</v>
      </c>
      <c r="B130" t="s">
        <v>63</v>
      </c>
      <c r="C130" t="s">
        <v>4</v>
      </c>
      <c r="D130">
        <v>42.52</v>
      </c>
      <c r="E130" t="s">
        <v>329</v>
      </c>
      <c r="F130" t="s">
        <v>329</v>
      </c>
    </row>
    <row r="131" spans="1:6" x14ac:dyDescent="0.25">
      <c r="A131" t="s">
        <v>452</v>
      </c>
      <c r="B131" t="s">
        <v>63</v>
      </c>
      <c r="C131" t="s">
        <v>4</v>
      </c>
      <c r="D131">
        <v>42.13</v>
      </c>
      <c r="E131" t="s">
        <v>329</v>
      </c>
      <c r="F131" t="s">
        <v>329</v>
      </c>
    </row>
    <row r="132" spans="1:6" x14ac:dyDescent="0.25">
      <c r="A132" t="s">
        <v>453</v>
      </c>
      <c r="B132" t="s">
        <v>63</v>
      </c>
      <c r="C132" t="s">
        <v>4</v>
      </c>
      <c r="D132">
        <v>193.26</v>
      </c>
      <c r="E132" t="s">
        <v>329</v>
      </c>
      <c r="F132" t="s">
        <v>329</v>
      </c>
    </row>
    <row r="133" spans="1:6" x14ac:dyDescent="0.25">
      <c r="A133" t="s">
        <v>453</v>
      </c>
      <c r="B133" t="s">
        <v>63</v>
      </c>
      <c r="C133" t="s">
        <v>4</v>
      </c>
      <c r="D133">
        <v>195.42</v>
      </c>
      <c r="E133" t="s">
        <v>329</v>
      </c>
      <c r="F133" t="s">
        <v>329</v>
      </c>
    </row>
    <row r="134" spans="1:6" x14ac:dyDescent="0.25">
      <c r="A134" t="s">
        <v>454</v>
      </c>
      <c r="B134" t="s">
        <v>63</v>
      </c>
      <c r="C134" t="s">
        <v>4</v>
      </c>
      <c r="D134">
        <v>218.91</v>
      </c>
      <c r="E134" t="s">
        <v>329</v>
      </c>
      <c r="F134" t="s">
        <v>329</v>
      </c>
    </row>
    <row r="135" spans="1:6" x14ac:dyDescent="0.25">
      <c r="A135" t="s">
        <v>455</v>
      </c>
      <c r="B135" t="s">
        <v>63</v>
      </c>
      <c r="C135" t="s">
        <v>4</v>
      </c>
      <c r="D135">
        <v>219.49</v>
      </c>
      <c r="E135" t="s">
        <v>329</v>
      </c>
      <c r="F135" t="s">
        <v>329</v>
      </c>
    </row>
    <row r="136" spans="1:6" x14ac:dyDescent="0.25">
      <c r="A136" t="s">
        <v>456</v>
      </c>
      <c r="B136" t="s">
        <v>63</v>
      </c>
      <c r="C136" t="s">
        <v>4</v>
      </c>
      <c r="D136">
        <v>82.63</v>
      </c>
      <c r="E136" t="s">
        <v>329</v>
      </c>
      <c r="F136" t="s">
        <v>329</v>
      </c>
    </row>
    <row r="137" spans="1:6" x14ac:dyDescent="0.25">
      <c r="A137" t="s">
        <v>457</v>
      </c>
      <c r="B137" t="s">
        <v>63</v>
      </c>
      <c r="C137" t="s">
        <v>4</v>
      </c>
      <c r="D137">
        <v>82.55</v>
      </c>
      <c r="E137" t="s">
        <v>329</v>
      </c>
      <c r="F137" t="s">
        <v>329</v>
      </c>
    </row>
    <row r="138" spans="1:6" x14ac:dyDescent="0.25">
      <c r="A138" t="s">
        <v>458</v>
      </c>
      <c r="B138" t="s">
        <v>63</v>
      </c>
      <c r="C138" t="s">
        <v>4</v>
      </c>
      <c r="D138">
        <v>84.61</v>
      </c>
      <c r="E138" t="s">
        <v>329</v>
      </c>
      <c r="F138" t="s">
        <v>329</v>
      </c>
    </row>
    <row r="139" spans="1:6" x14ac:dyDescent="0.25">
      <c r="A139" t="s">
        <v>458</v>
      </c>
      <c r="B139" t="s">
        <v>63</v>
      </c>
      <c r="C139" t="s">
        <v>4</v>
      </c>
      <c r="D139">
        <v>85.32</v>
      </c>
      <c r="E139" t="s">
        <v>329</v>
      </c>
      <c r="F139" t="s">
        <v>329</v>
      </c>
    </row>
    <row r="140" spans="1:6" x14ac:dyDescent="0.25">
      <c r="A140" t="s">
        <v>459</v>
      </c>
      <c r="B140" t="s">
        <v>63</v>
      </c>
      <c r="C140" t="s">
        <v>4</v>
      </c>
      <c r="D140">
        <v>69.010000000000005</v>
      </c>
      <c r="E140" t="s">
        <v>329</v>
      </c>
      <c r="F140" t="s">
        <v>329</v>
      </c>
    </row>
    <row r="141" spans="1:6" x14ac:dyDescent="0.25">
      <c r="A141" t="s">
        <v>460</v>
      </c>
      <c r="B141" t="s">
        <v>63</v>
      </c>
      <c r="C141" t="s">
        <v>4</v>
      </c>
      <c r="D141">
        <v>71.040000000000006</v>
      </c>
      <c r="E141" t="s">
        <v>329</v>
      </c>
      <c r="F141" t="s">
        <v>329</v>
      </c>
    </row>
    <row r="142" spans="1:6" x14ac:dyDescent="0.25">
      <c r="A142" t="s">
        <v>461</v>
      </c>
      <c r="B142" t="s">
        <v>63</v>
      </c>
      <c r="C142" t="s">
        <v>4</v>
      </c>
      <c r="D142">
        <v>87.38</v>
      </c>
      <c r="E142" t="s">
        <v>329</v>
      </c>
      <c r="F142" t="s">
        <v>329</v>
      </c>
    </row>
    <row r="143" spans="1:6" x14ac:dyDescent="0.25">
      <c r="A143" t="s">
        <v>462</v>
      </c>
      <c r="B143" t="s">
        <v>63</v>
      </c>
      <c r="C143" t="s">
        <v>4</v>
      </c>
      <c r="D143">
        <v>90.66</v>
      </c>
      <c r="E143" t="s">
        <v>329</v>
      </c>
      <c r="F143" t="s">
        <v>329</v>
      </c>
    </row>
    <row r="144" spans="1:6" x14ac:dyDescent="0.25">
      <c r="A144" t="s">
        <v>463</v>
      </c>
      <c r="B144" t="s">
        <v>63</v>
      </c>
      <c r="C144" t="s">
        <v>4</v>
      </c>
      <c r="D144">
        <v>109.38</v>
      </c>
      <c r="E144" t="s">
        <v>329</v>
      </c>
      <c r="F144" t="s">
        <v>329</v>
      </c>
    </row>
    <row r="145" spans="1:6" x14ac:dyDescent="0.25">
      <c r="A145" t="s">
        <v>464</v>
      </c>
      <c r="B145" t="s">
        <v>63</v>
      </c>
      <c r="C145" t="s">
        <v>4</v>
      </c>
      <c r="D145">
        <v>112.25</v>
      </c>
      <c r="E145" t="s">
        <v>329</v>
      </c>
      <c r="F145" t="s">
        <v>329</v>
      </c>
    </row>
    <row r="146" spans="1:6" x14ac:dyDescent="0.25">
      <c r="A146" t="s">
        <v>465</v>
      </c>
      <c r="B146" t="s">
        <v>63</v>
      </c>
      <c r="C146" t="s">
        <v>4</v>
      </c>
      <c r="D146">
        <v>66.180000000000007</v>
      </c>
      <c r="E146" t="s">
        <v>329</v>
      </c>
      <c r="F146" t="s">
        <v>329</v>
      </c>
    </row>
    <row r="147" spans="1:6" x14ac:dyDescent="0.25">
      <c r="A147" t="s">
        <v>466</v>
      </c>
      <c r="B147" t="s">
        <v>63</v>
      </c>
      <c r="C147" t="s">
        <v>4</v>
      </c>
      <c r="D147">
        <v>67.42</v>
      </c>
      <c r="E147" t="s">
        <v>329</v>
      </c>
      <c r="F147" t="s">
        <v>329</v>
      </c>
    </row>
    <row r="148" spans="1:6" x14ac:dyDescent="0.25">
      <c r="A148" t="s">
        <v>467</v>
      </c>
      <c r="B148" t="s">
        <v>63</v>
      </c>
      <c r="C148" t="s">
        <v>4</v>
      </c>
      <c r="D148">
        <v>253.34</v>
      </c>
      <c r="E148" t="s">
        <v>329</v>
      </c>
      <c r="F148" t="s">
        <v>337</v>
      </c>
    </row>
    <row r="149" spans="1:6" x14ac:dyDescent="0.25">
      <c r="A149" t="s">
        <v>468</v>
      </c>
      <c r="B149" t="s">
        <v>63</v>
      </c>
      <c r="C149" t="s">
        <v>4</v>
      </c>
      <c r="D149">
        <v>245.71</v>
      </c>
      <c r="E149" t="s">
        <v>329</v>
      </c>
      <c r="F149" t="s">
        <v>337</v>
      </c>
    </row>
    <row r="150" spans="1:6" x14ac:dyDescent="0.25">
      <c r="A150" t="s">
        <v>469</v>
      </c>
      <c r="B150" t="s">
        <v>63</v>
      </c>
      <c r="C150" t="s">
        <v>4</v>
      </c>
      <c r="D150">
        <v>33.54</v>
      </c>
      <c r="E150" t="s">
        <v>329</v>
      </c>
      <c r="F150" t="s">
        <v>337</v>
      </c>
    </row>
    <row r="151" spans="1:6" x14ac:dyDescent="0.25">
      <c r="A151" t="s">
        <v>470</v>
      </c>
      <c r="B151" t="s">
        <v>63</v>
      </c>
      <c r="C151" t="s">
        <v>4</v>
      </c>
      <c r="D151">
        <v>34.33</v>
      </c>
      <c r="E151" t="s">
        <v>329</v>
      </c>
      <c r="F151" t="s">
        <v>337</v>
      </c>
    </row>
    <row r="152" spans="1:6" x14ac:dyDescent="0.25">
      <c r="A152" t="s">
        <v>471</v>
      </c>
      <c r="B152" t="s">
        <v>63</v>
      </c>
      <c r="C152" t="s">
        <v>4</v>
      </c>
      <c r="D152">
        <v>212.01</v>
      </c>
      <c r="E152" t="s">
        <v>329</v>
      </c>
      <c r="F152" t="s">
        <v>337</v>
      </c>
    </row>
    <row r="153" spans="1:6" x14ac:dyDescent="0.25">
      <c r="A153" t="s">
        <v>472</v>
      </c>
      <c r="B153" t="s">
        <v>63</v>
      </c>
      <c r="C153" t="s">
        <v>4</v>
      </c>
      <c r="D153">
        <v>213.67</v>
      </c>
      <c r="E153" t="s">
        <v>329</v>
      </c>
      <c r="F153" t="s">
        <v>337</v>
      </c>
    </row>
    <row r="154" spans="1:6" x14ac:dyDescent="0.25">
      <c r="A154" t="s">
        <v>473</v>
      </c>
      <c r="B154" t="s">
        <v>63</v>
      </c>
      <c r="C154" t="s">
        <v>4</v>
      </c>
      <c r="D154">
        <v>21.07</v>
      </c>
      <c r="E154" t="s">
        <v>329</v>
      </c>
      <c r="F154" t="s">
        <v>329</v>
      </c>
    </row>
    <row r="155" spans="1:6" x14ac:dyDescent="0.25">
      <c r="A155" t="s">
        <v>474</v>
      </c>
      <c r="B155" t="s">
        <v>63</v>
      </c>
      <c r="C155" t="s">
        <v>4</v>
      </c>
      <c r="D155">
        <v>227.26</v>
      </c>
      <c r="E155" t="s">
        <v>329</v>
      </c>
      <c r="F155" t="s">
        <v>329</v>
      </c>
    </row>
    <row r="156" spans="1:6" x14ac:dyDescent="0.25">
      <c r="A156" t="s">
        <v>475</v>
      </c>
      <c r="B156" t="s">
        <v>63</v>
      </c>
      <c r="C156" t="s">
        <v>4</v>
      </c>
      <c r="D156">
        <v>217.57</v>
      </c>
      <c r="E156" t="s">
        <v>329</v>
      </c>
      <c r="F156" t="s">
        <v>329</v>
      </c>
    </row>
    <row r="157" spans="1:6" x14ac:dyDescent="0.25">
      <c r="A157" t="s">
        <v>476</v>
      </c>
      <c r="B157" t="s">
        <v>63</v>
      </c>
      <c r="C157" t="s">
        <v>4</v>
      </c>
      <c r="D157">
        <v>77.760000000000005</v>
      </c>
      <c r="E157" t="s">
        <v>330</v>
      </c>
      <c r="F157" t="s">
        <v>337</v>
      </c>
    </row>
    <row r="158" spans="1:6" x14ac:dyDescent="0.25">
      <c r="A158" t="s">
        <v>477</v>
      </c>
      <c r="B158" t="s">
        <v>63</v>
      </c>
      <c r="C158" t="s">
        <v>4</v>
      </c>
      <c r="D158">
        <v>76.42</v>
      </c>
      <c r="E158" t="s">
        <v>329</v>
      </c>
      <c r="F158" t="s">
        <v>337</v>
      </c>
    </row>
    <row r="159" spans="1:6" x14ac:dyDescent="0.25">
      <c r="A159" t="s">
        <v>478</v>
      </c>
      <c r="B159" t="s">
        <v>63</v>
      </c>
      <c r="C159" t="s">
        <v>4</v>
      </c>
      <c r="D159">
        <v>58.12</v>
      </c>
      <c r="E159" t="s">
        <v>329</v>
      </c>
      <c r="F159" t="s">
        <v>337</v>
      </c>
    </row>
    <row r="160" spans="1:6" x14ac:dyDescent="0.25">
      <c r="A160" t="s">
        <v>479</v>
      </c>
      <c r="B160" t="s">
        <v>63</v>
      </c>
      <c r="C160" t="s">
        <v>4</v>
      </c>
      <c r="D160">
        <v>136.72999999999999</v>
      </c>
      <c r="E160" t="s">
        <v>329</v>
      </c>
      <c r="F160" t="s">
        <v>337</v>
      </c>
    </row>
    <row r="161" spans="1:6" x14ac:dyDescent="0.25">
      <c r="A161" t="s">
        <v>480</v>
      </c>
      <c r="B161" t="s">
        <v>63</v>
      </c>
      <c r="C161" t="s">
        <v>4</v>
      </c>
      <c r="D161">
        <v>145.33000000000001</v>
      </c>
      <c r="E161" t="s">
        <v>329</v>
      </c>
      <c r="F161" t="s">
        <v>337</v>
      </c>
    </row>
    <row r="162" spans="1:6" x14ac:dyDescent="0.25">
      <c r="A162" t="s">
        <v>481</v>
      </c>
      <c r="B162" t="s">
        <v>63</v>
      </c>
      <c r="C162" t="s">
        <v>4</v>
      </c>
      <c r="D162">
        <v>105.31</v>
      </c>
      <c r="E162" t="s">
        <v>329</v>
      </c>
      <c r="F162" t="s">
        <v>337</v>
      </c>
    </row>
    <row r="163" spans="1:6" x14ac:dyDescent="0.25">
      <c r="A163" t="s">
        <v>482</v>
      </c>
      <c r="B163" t="s">
        <v>63</v>
      </c>
      <c r="C163" t="s">
        <v>4</v>
      </c>
      <c r="D163">
        <v>90.08</v>
      </c>
      <c r="E163" t="s">
        <v>329</v>
      </c>
      <c r="F163" t="s">
        <v>337</v>
      </c>
    </row>
    <row r="164" spans="1:6" x14ac:dyDescent="0.25">
      <c r="A164" t="s">
        <v>483</v>
      </c>
      <c r="B164" t="s">
        <v>63</v>
      </c>
      <c r="C164" t="s">
        <v>4</v>
      </c>
      <c r="D164">
        <v>89.98</v>
      </c>
      <c r="E164" t="s">
        <v>329</v>
      </c>
      <c r="F164" t="s">
        <v>337</v>
      </c>
    </row>
    <row r="165" spans="1:6" x14ac:dyDescent="0.25">
      <c r="A165" t="s">
        <v>484</v>
      </c>
      <c r="B165" t="s">
        <v>63</v>
      </c>
      <c r="C165" t="s">
        <v>4</v>
      </c>
      <c r="D165">
        <v>151.38</v>
      </c>
      <c r="E165" t="s">
        <v>329</v>
      </c>
      <c r="F165" t="s">
        <v>337</v>
      </c>
    </row>
    <row r="166" spans="1:6" x14ac:dyDescent="0.25">
      <c r="A166" t="s">
        <v>485</v>
      </c>
      <c r="B166" t="s">
        <v>63</v>
      </c>
      <c r="C166" t="s">
        <v>4</v>
      </c>
      <c r="D166">
        <v>183.06</v>
      </c>
      <c r="E166" t="s">
        <v>329</v>
      </c>
      <c r="F166" t="s">
        <v>337</v>
      </c>
    </row>
    <row r="167" spans="1:6" x14ac:dyDescent="0.25">
      <c r="A167" t="s">
        <v>486</v>
      </c>
      <c r="B167" t="s">
        <v>63</v>
      </c>
      <c r="C167" t="s">
        <v>4</v>
      </c>
      <c r="D167">
        <v>318.75</v>
      </c>
      <c r="E167" t="s">
        <v>329</v>
      </c>
      <c r="F167" t="s">
        <v>337</v>
      </c>
    </row>
    <row r="168" spans="1:6" x14ac:dyDescent="0.25">
      <c r="A168" t="s">
        <v>487</v>
      </c>
      <c r="B168" t="s">
        <v>63</v>
      </c>
      <c r="C168" t="s">
        <v>4</v>
      </c>
      <c r="D168">
        <v>151.5</v>
      </c>
      <c r="E168" t="s">
        <v>329</v>
      </c>
      <c r="F168" t="s">
        <v>337</v>
      </c>
    </row>
    <row r="169" spans="1:6" x14ac:dyDescent="0.25">
      <c r="A169" t="s">
        <v>488</v>
      </c>
      <c r="B169" t="s">
        <v>63</v>
      </c>
      <c r="C169" t="s">
        <v>4</v>
      </c>
      <c r="D169">
        <v>210.5</v>
      </c>
      <c r="E169" t="s">
        <v>329</v>
      </c>
      <c r="F169" t="s">
        <v>337</v>
      </c>
    </row>
    <row r="170" spans="1:6" x14ac:dyDescent="0.25">
      <c r="A170" t="s">
        <v>489</v>
      </c>
      <c r="B170" t="s">
        <v>63</v>
      </c>
      <c r="C170" t="s">
        <v>4</v>
      </c>
      <c r="D170">
        <v>445.93</v>
      </c>
      <c r="E170" t="s">
        <v>329</v>
      </c>
      <c r="F170" t="s">
        <v>337</v>
      </c>
    </row>
    <row r="171" spans="1:6" x14ac:dyDescent="0.25">
      <c r="A171" t="s">
        <v>490</v>
      </c>
      <c r="B171" t="s">
        <v>63</v>
      </c>
      <c r="C171" t="s">
        <v>4</v>
      </c>
      <c r="D171">
        <v>909.82</v>
      </c>
      <c r="E171" t="s">
        <v>329</v>
      </c>
      <c r="F171" t="s">
        <v>337</v>
      </c>
    </row>
    <row r="172" spans="1:6" x14ac:dyDescent="0.25">
      <c r="A172" t="s">
        <v>491</v>
      </c>
      <c r="B172" t="s">
        <v>63</v>
      </c>
      <c r="C172" t="s">
        <v>4</v>
      </c>
      <c r="D172">
        <v>802.47</v>
      </c>
      <c r="E172" t="s">
        <v>329</v>
      </c>
      <c r="F172" t="s">
        <v>337</v>
      </c>
    </row>
    <row r="173" spans="1:6" x14ac:dyDescent="0.25">
      <c r="A173" t="s">
        <v>492</v>
      </c>
      <c r="B173" t="s">
        <v>63</v>
      </c>
      <c r="C173" t="s">
        <v>4</v>
      </c>
      <c r="D173">
        <v>175.53</v>
      </c>
      <c r="E173" t="s">
        <v>329</v>
      </c>
      <c r="F173" t="s">
        <v>337</v>
      </c>
    </row>
    <row r="174" spans="1:6" x14ac:dyDescent="0.25">
      <c r="A174" t="s">
        <v>493</v>
      </c>
      <c r="B174" t="s">
        <v>63</v>
      </c>
      <c r="C174" t="s">
        <v>4</v>
      </c>
      <c r="D174">
        <v>96.53</v>
      </c>
      <c r="E174" t="s">
        <v>329</v>
      </c>
      <c r="F174" t="s">
        <v>337</v>
      </c>
    </row>
    <row r="175" spans="1:6" x14ac:dyDescent="0.25">
      <c r="A175" t="s">
        <v>494</v>
      </c>
      <c r="B175" t="s">
        <v>63</v>
      </c>
      <c r="C175" t="s">
        <v>4</v>
      </c>
      <c r="D175">
        <v>82.67</v>
      </c>
      <c r="E175" t="s">
        <v>329</v>
      </c>
      <c r="F175" t="s">
        <v>337</v>
      </c>
    </row>
    <row r="176" spans="1:6" x14ac:dyDescent="0.25">
      <c r="A176" t="s">
        <v>495</v>
      </c>
      <c r="B176" t="s">
        <v>63</v>
      </c>
      <c r="C176" t="s">
        <v>4</v>
      </c>
      <c r="D176">
        <v>40.549999999999997</v>
      </c>
      <c r="E176" t="s">
        <v>329</v>
      </c>
      <c r="F176" t="s">
        <v>337</v>
      </c>
    </row>
    <row r="177" spans="1:6" x14ac:dyDescent="0.25">
      <c r="A177" t="s">
        <v>496</v>
      </c>
      <c r="B177" t="s">
        <v>63</v>
      </c>
      <c r="C177" t="s">
        <v>4</v>
      </c>
      <c r="D177">
        <v>41.11</v>
      </c>
      <c r="E177" t="s">
        <v>329</v>
      </c>
      <c r="F177" t="s">
        <v>337</v>
      </c>
    </row>
    <row r="178" spans="1:6" x14ac:dyDescent="0.25">
      <c r="A178" t="s">
        <v>497</v>
      </c>
      <c r="B178" t="s">
        <v>63</v>
      </c>
      <c r="C178" t="s">
        <v>4</v>
      </c>
      <c r="D178">
        <v>36.97</v>
      </c>
      <c r="E178" t="s">
        <v>329</v>
      </c>
      <c r="F178" t="s">
        <v>337</v>
      </c>
    </row>
    <row r="179" spans="1:6" x14ac:dyDescent="0.25">
      <c r="A179" t="s">
        <v>498</v>
      </c>
      <c r="B179" t="s">
        <v>63</v>
      </c>
      <c r="C179" t="s">
        <v>4</v>
      </c>
      <c r="D179">
        <v>63.87</v>
      </c>
      <c r="E179" t="s">
        <v>329</v>
      </c>
      <c r="F179" t="s">
        <v>337</v>
      </c>
    </row>
    <row r="180" spans="1:6" x14ac:dyDescent="0.25">
      <c r="A180" t="s">
        <v>498</v>
      </c>
      <c r="B180" t="s">
        <v>63</v>
      </c>
      <c r="C180" t="s">
        <v>4</v>
      </c>
      <c r="D180">
        <v>37.17</v>
      </c>
      <c r="E180" t="s">
        <v>329</v>
      </c>
      <c r="F180" t="s">
        <v>337</v>
      </c>
    </row>
    <row r="181" spans="1:6" x14ac:dyDescent="0.25">
      <c r="A181" t="s">
        <v>499</v>
      </c>
      <c r="B181" t="s">
        <v>63</v>
      </c>
      <c r="C181" t="s">
        <v>4</v>
      </c>
      <c r="D181">
        <v>61.13</v>
      </c>
      <c r="E181" t="s">
        <v>329</v>
      </c>
      <c r="F181" t="s">
        <v>337</v>
      </c>
    </row>
    <row r="182" spans="1:6" x14ac:dyDescent="0.25">
      <c r="A182" t="s">
        <v>500</v>
      </c>
      <c r="B182" t="s">
        <v>63</v>
      </c>
      <c r="C182" t="s">
        <v>4</v>
      </c>
      <c r="D182">
        <v>47.86</v>
      </c>
      <c r="E182" t="s">
        <v>329</v>
      </c>
      <c r="F182" t="s">
        <v>337</v>
      </c>
    </row>
    <row r="183" spans="1:6" x14ac:dyDescent="0.25">
      <c r="A183" t="s">
        <v>501</v>
      </c>
      <c r="B183" t="s">
        <v>63</v>
      </c>
      <c r="C183" t="s">
        <v>4</v>
      </c>
      <c r="D183">
        <v>47.97</v>
      </c>
      <c r="E183" t="s">
        <v>329</v>
      </c>
      <c r="F183" t="s">
        <v>337</v>
      </c>
    </row>
    <row r="184" spans="1:6" x14ac:dyDescent="0.25">
      <c r="A184" t="s">
        <v>502</v>
      </c>
      <c r="B184" t="s">
        <v>63</v>
      </c>
      <c r="C184" t="s">
        <v>4</v>
      </c>
      <c r="D184">
        <v>38.950000000000003</v>
      </c>
      <c r="E184" t="s">
        <v>329</v>
      </c>
      <c r="F184" t="s">
        <v>337</v>
      </c>
    </row>
    <row r="185" spans="1:6" x14ac:dyDescent="0.25">
      <c r="A185" t="s">
        <v>503</v>
      </c>
      <c r="B185" t="s">
        <v>63</v>
      </c>
      <c r="C185" t="s">
        <v>4</v>
      </c>
      <c r="D185">
        <v>38.06</v>
      </c>
      <c r="E185" t="s">
        <v>329</v>
      </c>
      <c r="F185" t="s">
        <v>337</v>
      </c>
    </row>
    <row r="186" spans="1:6" x14ac:dyDescent="0.25">
      <c r="A186" t="s">
        <v>504</v>
      </c>
      <c r="B186" t="s">
        <v>63</v>
      </c>
      <c r="C186" t="s">
        <v>4</v>
      </c>
      <c r="D186">
        <v>40.21</v>
      </c>
      <c r="E186" t="s">
        <v>329</v>
      </c>
      <c r="F186" t="s">
        <v>337</v>
      </c>
    </row>
    <row r="187" spans="1:6" x14ac:dyDescent="0.25">
      <c r="A187" t="s">
        <v>505</v>
      </c>
      <c r="B187" t="s">
        <v>63</v>
      </c>
      <c r="C187" t="s">
        <v>4</v>
      </c>
      <c r="D187">
        <v>40.65</v>
      </c>
      <c r="E187" t="s">
        <v>329</v>
      </c>
      <c r="F187" t="s">
        <v>337</v>
      </c>
    </row>
    <row r="188" spans="1:6" x14ac:dyDescent="0.25">
      <c r="A188" t="s">
        <v>506</v>
      </c>
      <c r="B188" t="s">
        <v>63</v>
      </c>
      <c r="C188" t="s">
        <v>4</v>
      </c>
      <c r="D188">
        <v>42.11</v>
      </c>
      <c r="E188" t="s">
        <v>329</v>
      </c>
      <c r="F188" t="s">
        <v>337</v>
      </c>
    </row>
    <row r="189" spans="1:6" x14ac:dyDescent="0.25">
      <c r="A189" t="s">
        <v>507</v>
      </c>
      <c r="B189" t="s">
        <v>63</v>
      </c>
      <c r="C189" t="s">
        <v>4</v>
      </c>
      <c r="D189">
        <v>41.49</v>
      </c>
      <c r="E189" t="s">
        <v>329</v>
      </c>
      <c r="F189" t="s">
        <v>337</v>
      </c>
    </row>
    <row r="190" spans="1:6" x14ac:dyDescent="0.25">
      <c r="A190" t="s">
        <v>508</v>
      </c>
      <c r="B190" t="s">
        <v>63</v>
      </c>
      <c r="C190" t="s">
        <v>4</v>
      </c>
      <c r="D190">
        <v>42.36</v>
      </c>
      <c r="E190" t="s">
        <v>329</v>
      </c>
      <c r="F190" t="s">
        <v>337</v>
      </c>
    </row>
    <row r="191" spans="1:6" x14ac:dyDescent="0.25">
      <c r="A191" t="s">
        <v>509</v>
      </c>
      <c r="B191" t="s">
        <v>63</v>
      </c>
      <c r="C191" t="s">
        <v>4</v>
      </c>
      <c r="D191">
        <v>42.79</v>
      </c>
      <c r="E191" t="s">
        <v>329</v>
      </c>
      <c r="F191" t="s">
        <v>337</v>
      </c>
    </row>
    <row r="192" spans="1:6" x14ac:dyDescent="0.25">
      <c r="A192" t="s">
        <v>509</v>
      </c>
      <c r="B192" t="s">
        <v>63</v>
      </c>
      <c r="C192" t="s">
        <v>4</v>
      </c>
      <c r="D192">
        <v>169.32</v>
      </c>
      <c r="E192" t="s">
        <v>337</v>
      </c>
      <c r="F192" t="s">
        <v>361</v>
      </c>
    </row>
    <row r="193" spans="1:6" x14ac:dyDescent="0.25">
      <c r="A193" t="s">
        <v>510</v>
      </c>
      <c r="B193" t="s">
        <v>63</v>
      </c>
      <c r="C193" t="s">
        <v>4</v>
      </c>
      <c r="D193">
        <v>38.69</v>
      </c>
      <c r="E193" t="s">
        <v>329</v>
      </c>
      <c r="F193" t="s">
        <v>337</v>
      </c>
    </row>
    <row r="194" spans="1:6" x14ac:dyDescent="0.25">
      <c r="A194" t="s">
        <v>511</v>
      </c>
      <c r="B194" t="s">
        <v>63</v>
      </c>
      <c r="C194" t="s">
        <v>4</v>
      </c>
      <c r="D194">
        <v>37.5</v>
      </c>
      <c r="E194" t="s">
        <v>329</v>
      </c>
      <c r="F194" t="s">
        <v>337</v>
      </c>
    </row>
    <row r="195" spans="1:6" x14ac:dyDescent="0.25">
      <c r="A195" t="s">
        <v>512</v>
      </c>
      <c r="B195" t="s">
        <v>63</v>
      </c>
      <c r="C195" t="s">
        <v>4</v>
      </c>
      <c r="D195">
        <v>220.19</v>
      </c>
      <c r="E195" t="s">
        <v>329</v>
      </c>
      <c r="F195" t="s">
        <v>329</v>
      </c>
    </row>
    <row r="196" spans="1:6" x14ac:dyDescent="0.25">
      <c r="A196" t="s">
        <v>513</v>
      </c>
      <c r="B196" t="s">
        <v>63</v>
      </c>
      <c r="C196" t="s">
        <v>4</v>
      </c>
      <c r="D196">
        <v>134.69</v>
      </c>
      <c r="E196" t="s">
        <v>329</v>
      </c>
      <c r="F196" t="s">
        <v>337</v>
      </c>
    </row>
    <row r="197" spans="1:6" x14ac:dyDescent="0.25">
      <c r="A197" t="s">
        <v>514</v>
      </c>
      <c r="B197" t="s">
        <v>63</v>
      </c>
      <c r="C197" t="s">
        <v>4</v>
      </c>
      <c r="D197">
        <v>158.85</v>
      </c>
      <c r="E197" t="s">
        <v>329</v>
      </c>
      <c r="F197" t="s">
        <v>337</v>
      </c>
    </row>
    <row r="198" spans="1:6" x14ac:dyDescent="0.25">
      <c r="A198" t="s">
        <v>515</v>
      </c>
      <c r="B198" t="s">
        <v>63</v>
      </c>
      <c r="C198" t="s">
        <v>4</v>
      </c>
      <c r="D198">
        <v>219.66</v>
      </c>
      <c r="E198" t="s">
        <v>329</v>
      </c>
      <c r="F198" t="s">
        <v>337</v>
      </c>
    </row>
    <row r="199" spans="1:6" x14ac:dyDescent="0.25">
      <c r="A199" t="s">
        <v>516</v>
      </c>
      <c r="B199" t="s">
        <v>63</v>
      </c>
      <c r="C199" t="s">
        <v>4</v>
      </c>
      <c r="D199">
        <v>44.04</v>
      </c>
      <c r="E199" t="s">
        <v>329</v>
      </c>
      <c r="F199" t="s">
        <v>337</v>
      </c>
    </row>
    <row r="200" spans="1:6" x14ac:dyDescent="0.25">
      <c r="A200" t="s">
        <v>517</v>
      </c>
      <c r="B200" t="s">
        <v>63</v>
      </c>
      <c r="C200" t="s">
        <v>4</v>
      </c>
      <c r="D200">
        <v>44.37</v>
      </c>
      <c r="E200" t="s">
        <v>329</v>
      </c>
      <c r="F200" t="s">
        <v>337</v>
      </c>
    </row>
    <row r="201" spans="1:6" x14ac:dyDescent="0.25">
      <c r="A201" t="s">
        <v>518</v>
      </c>
      <c r="B201" t="s">
        <v>63</v>
      </c>
      <c r="C201" t="s">
        <v>4</v>
      </c>
      <c r="D201">
        <v>41.46</v>
      </c>
      <c r="E201" t="s">
        <v>329</v>
      </c>
      <c r="F201" t="s">
        <v>337</v>
      </c>
    </row>
    <row r="202" spans="1:6" x14ac:dyDescent="0.25">
      <c r="A202" t="s">
        <v>519</v>
      </c>
      <c r="B202" t="s">
        <v>63</v>
      </c>
      <c r="C202" t="s">
        <v>4</v>
      </c>
      <c r="D202">
        <v>40.840000000000003</v>
      </c>
      <c r="E202" t="s">
        <v>329</v>
      </c>
      <c r="F202" t="s">
        <v>337</v>
      </c>
    </row>
    <row r="203" spans="1:6" x14ac:dyDescent="0.25">
      <c r="A203" t="s">
        <v>520</v>
      </c>
      <c r="B203" t="s">
        <v>63</v>
      </c>
      <c r="C203" t="s">
        <v>4</v>
      </c>
      <c r="D203">
        <v>34.33</v>
      </c>
      <c r="E203" t="s">
        <v>329</v>
      </c>
      <c r="F203" t="s">
        <v>337</v>
      </c>
    </row>
    <row r="204" spans="1:6" x14ac:dyDescent="0.25">
      <c r="A204" t="s">
        <v>521</v>
      </c>
      <c r="B204" t="s">
        <v>63</v>
      </c>
      <c r="C204" t="s">
        <v>4</v>
      </c>
      <c r="D204">
        <v>34.08</v>
      </c>
      <c r="E204" t="s">
        <v>329</v>
      </c>
      <c r="F204" t="s">
        <v>337</v>
      </c>
    </row>
    <row r="205" spans="1:6" x14ac:dyDescent="0.25">
      <c r="A205" t="s">
        <v>522</v>
      </c>
      <c r="B205" t="s">
        <v>63</v>
      </c>
      <c r="C205" t="s">
        <v>4</v>
      </c>
      <c r="D205">
        <v>34.200000000000003</v>
      </c>
      <c r="E205" t="s">
        <v>329</v>
      </c>
      <c r="F205" t="s">
        <v>337</v>
      </c>
    </row>
    <row r="206" spans="1:6" x14ac:dyDescent="0.25">
      <c r="A206" t="s">
        <v>523</v>
      </c>
      <c r="B206" t="s">
        <v>63</v>
      </c>
      <c r="C206" t="s">
        <v>4</v>
      </c>
      <c r="D206">
        <v>34.25</v>
      </c>
      <c r="E206" t="s">
        <v>329</v>
      </c>
      <c r="F206" t="s">
        <v>337</v>
      </c>
    </row>
    <row r="207" spans="1:6" x14ac:dyDescent="0.25">
      <c r="A207" t="s">
        <v>524</v>
      </c>
      <c r="B207" t="s">
        <v>63</v>
      </c>
      <c r="C207" t="s">
        <v>4</v>
      </c>
      <c r="D207">
        <v>36.549999999999997</v>
      </c>
      <c r="E207" t="s">
        <v>329</v>
      </c>
      <c r="F207" t="s">
        <v>329</v>
      </c>
    </row>
    <row r="208" spans="1:6" x14ac:dyDescent="0.25">
      <c r="A208" t="s">
        <v>525</v>
      </c>
      <c r="B208" t="s">
        <v>63</v>
      </c>
      <c r="C208" t="s">
        <v>4</v>
      </c>
      <c r="D208">
        <v>36.549999999999997</v>
      </c>
      <c r="E208" t="s">
        <v>329</v>
      </c>
      <c r="F208" t="s">
        <v>337</v>
      </c>
    </row>
    <row r="209" spans="1:6" x14ac:dyDescent="0.25">
      <c r="A209" t="s">
        <v>525</v>
      </c>
      <c r="B209" t="s">
        <v>63</v>
      </c>
      <c r="C209" t="s">
        <v>4</v>
      </c>
      <c r="D209">
        <v>40.549999999999997</v>
      </c>
      <c r="E209" t="s">
        <v>329</v>
      </c>
      <c r="F209" t="s">
        <v>337</v>
      </c>
    </row>
    <row r="210" spans="1:6" x14ac:dyDescent="0.25">
      <c r="A210" t="s">
        <v>526</v>
      </c>
      <c r="B210" t="s">
        <v>63</v>
      </c>
      <c r="C210" t="s">
        <v>4</v>
      </c>
      <c r="D210">
        <v>40.47</v>
      </c>
      <c r="E210" t="s">
        <v>329</v>
      </c>
      <c r="F210" t="s">
        <v>337</v>
      </c>
    </row>
    <row r="211" spans="1:6" x14ac:dyDescent="0.25">
      <c r="A211" t="s">
        <v>527</v>
      </c>
      <c r="B211" t="s">
        <v>63</v>
      </c>
      <c r="C211" t="s">
        <v>4</v>
      </c>
      <c r="D211">
        <v>41.8</v>
      </c>
      <c r="E211" t="s">
        <v>329</v>
      </c>
      <c r="F211" t="s">
        <v>329</v>
      </c>
    </row>
    <row r="212" spans="1:6" x14ac:dyDescent="0.25">
      <c r="A212" t="s">
        <v>528</v>
      </c>
      <c r="B212" t="s">
        <v>63</v>
      </c>
      <c r="C212" t="s">
        <v>4</v>
      </c>
      <c r="D212">
        <v>41.92</v>
      </c>
      <c r="E212" t="s">
        <v>329</v>
      </c>
      <c r="F212" t="s">
        <v>329</v>
      </c>
    </row>
    <row r="213" spans="1:6" x14ac:dyDescent="0.25">
      <c r="A213" t="s">
        <v>529</v>
      </c>
      <c r="B213" t="s">
        <v>63</v>
      </c>
      <c r="C213" t="s">
        <v>4</v>
      </c>
      <c r="D213">
        <v>37.119999999999997</v>
      </c>
      <c r="E213" t="s">
        <v>329</v>
      </c>
      <c r="F213" t="s">
        <v>337</v>
      </c>
    </row>
    <row r="214" spans="1:6" x14ac:dyDescent="0.25">
      <c r="A214" t="s">
        <v>530</v>
      </c>
      <c r="B214" t="s">
        <v>63</v>
      </c>
      <c r="C214" t="s">
        <v>126</v>
      </c>
      <c r="D214">
        <v>38.21</v>
      </c>
      <c r="E214" t="s">
        <v>329</v>
      </c>
      <c r="F214" t="s">
        <v>337</v>
      </c>
    </row>
    <row r="215" spans="1:6" x14ac:dyDescent="0.25">
      <c r="A215" t="s">
        <v>531</v>
      </c>
      <c r="B215" t="s">
        <v>63</v>
      </c>
      <c r="C215" t="s">
        <v>4</v>
      </c>
      <c r="D215">
        <v>116.76</v>
      </c>
      <c r="E215" t="s">
        <v>329</v>
      </c>
      <c r="F215" t="s">
        <v>337</v>
      </c>
    </row>
    <row r="216" spans="1:6" x14ac:dyDescent="0.25">
      <c r="A216" t="s">
        <v>532</v>
      </c>
      <c r="B216" t="s">
        <v>63</v>
      </c>
      <c r="C216" t="s">
        <v>4</v>
      </c>
      <c r="D216">
        <v>34.619999999999997</v>
      </c>
      <c r="E216" t="s">
        <v>329</v>
      </c>
      <c r="F216" t="s">
        <v>337</v>
      </c>
    </row>
    <row r="217" spans="1:6" x14ac:dyDescent="0.25">
      <c r="A217" t="s">
        <v>533</v>
      </c>
      <c r="B217" t="s">
        <v>63</v>
      </c>
      <c r="C217" t="s">
        <v>4</v>
      </c>
      <c r="D217">
        <v>34.229999999999997</v>
      </c>
      <c r="E217" t="s">
        <v>329</v>
      </c>
      <c r="F217" t="s">
        <v>337</v>
      </c>
    </row>
    <row r="218" spans="1:6" x14ac:dyDescent="0.25">
      <c r="A218" t="s">
        <v>534</v>
      </c>
      <c r="B218" t="s">
        <v>63</v>
      </c>
      <c r="C218" t="s">
        <v>4</v>
      </c>
      <c r="D218">
        <v>54.5</v>
      </c>
      <c r="E218" t="s">
        <v>329</v>
      </c>
      <c r="F218" t="s">
        <v>329</v>
      </c>
    </row>
    <row r="219" spans="1:6" x14ac:dyDescent="0.25">
      <c r="A219" t="s">
        <v>535</v>
      </c>
      <c r="B219" t="s">
        <v>63</v>
      </c>
      <c r="C219" t="s">
        <v>4</v>
      </c>
      <c r="D219">
        <v>501.41</v>
      </c>
      <c r="E219" t="s">
        <v>337</v>
      </c>
      <c r="F219" t="s">
        <v>337</v>
      </c>
    </row>
    <row r="220" spans="1:6" x14ac:dyDescent="0.25">
      <c r="A220" t="s">
        <v>131</v>
      </c>
      <c r="B220" t="s">
        <v>63</v>
      </c>
      <c r="C220" t="s">
        <v>4</v>
      </c>
      <c r="D220">
        <v>26.99</v>
      </c>
      <c r="E220" t="s">
        <v>329</v>
      </c>
      <c r="F220" t="s">
        <v>337</v>
      </c>
    </row>
    <row r="221" spans="1:6" x14ac:dyDescent="0.25">
      <c r="A221" t="s">
        <v>536</v>
      </c>
      <c r="B221" t="s">
        <v>63</v>
      </c>
      <c r="C221" t="s">
        <v>4</v>
      </c>
      <c r="D221">
        <v>412.58</v>
      </c>
      <c r="E221" t="s">
        <v>337</v>
      </c>
      <c r="F221" t="s">
        <v>361</v>
      </c>
    </row>
    <row r="222" spans="1:6" x14ac:dyDescent="0.25">
      <c r="A222" t="s">
        <v>537</v>
      </c>
      <c r="B222" t="s">
        <v>63</v>
      </c>
      <c r="C222" t="s">
        <v>4</v>
      </c>
      <c r="D222">
        <v>137.16</v>
      </c>
      <c r="E222" t="s">
        <v>329</v>
      </c>
      <c r="F222" t="s">
        <v>329</v>
      </c>
    </row>
    <row r="223" spans="1:6" x14ac:dyDescent="0.25">
      <c r="A223" t="s">
        <v>538</v>
      </c>
      <c r="B223" t="s">
        <v>63</v>
      </c>
      <c r="C223" t="s">
        <v>4</v>
      </c>
      <c r="D223">
        <v>135.29</v>
      </c>
      <c r="E223" t="s">
        <v>329</v>
      </c>
      <c r="F223" t="s">
        <v>329</v>
      </c>
    </row>
    <row r="224" spans="1:6" x14ac:dyDescent="0.25">
      <c r="A224" t="s">
        <v>539</v>
      </c>
      <c r="B224" t="s">
        <v>63</v>
      </c>
      <c r="C224" t="s">
        <v>4</v>
      </c>
      <c r="D224">
        <v>31.56</v>
      </c>
      <c r="E224" t="s">
        <v>330</v>
      </c>
      <c r="F224" t="s">
        <v>329</v>
      </c>
    </row>
    <row r="225" spans="1:6" x14ac:dyDescent="0.25">
      <c r="A225" t="s">
        <v>540</v>
      </c>
      <c r="B225" t="s">
        <v>63</v>
      </c>
      <c r="C225" t="s">
        <v>4</v>
      </c>
      <c r="D225">
        <v>32.36</v>
      </c>
      <c r="E225" t="s">
        <v>330</v>
      </c>
      <c r="F225" t="s">
        <v>329</v>
      </c>
    </row>
    <row r="226" spans="1:6" x14ac:dyDescent="0.25">
      <c r="A226" t="s">
        <v>541</v>
      </c>
      <c r="B226" t="s">
        <v>63</v>
      </c>
      <c r="C226" t="s">
        <v>4</v>
      </c>
      <c r="D226">
        <v>48.12</v>
      </c>
      <c r="E226" t="s">
        <v>329</v>
      </c>
      <c r="F226" t="s">
        <v>329</v>
      </c>
    </row>
    <row r="227" spans="1:6" x14ac:dyDescent="0.25">
      <c r="A227" t="s">
        <v>542</v>
      </c>
      <c r="B227" t="s">
        <v>63</v>
      </c>
      <c r="C227" t="s">
        <v>4</v>
      </c>
      <c r="D227">
        <v>46.35</v>
      </c>
      <c r="E227" t="s">
        <v>329</v>
      </c>
      <c r="F227" t="s">
        <v>329</v>
      </c>
    </row>
    <row r="228" spans="1:6" x14ac:dyDescent="0.25">
      <c r="A228" t="s">
        <v>543</v>
      </c>
      <c r="B228" t="s">
        <v>63</v>
      </c>
      <c r="C228" t="s">
        <v>4</v>
      </c>
      <c r="D228">
        <v>41.67</v>
      </c>
      <c r="E228" t="s">
        <v>330</v>
      </c>
      <c r="F228" t="s">
        <v>337</v>
      </c>
    </row>
    <row r="229" spans="1:6" x14ac:dyDescent="0.25">
      <c r="A229" t="s">
        <v>544</v>
      </c>
      <c r="B229" t="s">
        <v>63</v>
      </c>
      <c r="C229" t="s">
        <v>4</v>
      </c>
      <c r="D229">
        <v>42.42</v>
      </c>
      <c r="E229" t="s">
        <v>329</v>
      </c>
      <c r="F229" t="s">
        <v>337</v>
      </c>
    </row>
    <row r="230" spans="1:6" x14ac:dyDescent="0.25">
      <c r="A230" t="s">
        <v>545</v>
      </c>
      <c r="B230" t="s">
        <v>63</v>
      </c>
      <c r="C230" t="s">
        <v>4</v>
      </c>
      <c r="D230">
        <v>74</v>
      </c>
      <c r="E230" t="s">
        <v>329</v>
      </c>
      <c r="F230" t="s">
        <v>329</v>
      </c>
    </row>
    <row r="231" spans="1:6" x14ac:dyDescent="0.25">
      <c r="A231" t="s">
        <v>546</v>
      </c>
      <c r="B231" t="s">
        <v>63</v>
      </c>
      <c r="C231" t="s">
        <v>4</v>
      </c>
      <c r="D231">
        <v>73.599999999999994</v>
      </c>
      <c r="E231" t="s">
        <v>329</v>
      </c>
      <c r="F231" t="s">
        <v>329</v>
      </c>
    </row>
    <row r="232" spans="1:6" x14ac:dyDescent="0.25">
      <c r="A232" t="s">
        <v>547</v>
      </c>
      <c r="B232" t="s">
        <v>63</v>
      </c>
      <c r="C232" t="s">
        <v>4</v>
      </c>
      <c r="D232">
        <v>102.4</v>
      </c>
      <c r="E232" t="s">
        <v>329</v>
      </c>
      <c r="F232" t="s">
        <v>329</v>
      </c>
    </row>
    <row r="233" spans="1:6" x14ac:dyDescent="0.25">
      <c r="A233" t="s">
        <v>548</v>
      </c>
      <c r="B233" t="s">
        <v>63</v>
      </c>
      <c r="C233" t="s">
        <v>4</v>
      </c>
      <c r="D233">
        <v>101.3</v>
      </c>
      <c r="E233" t="s">
        <v>329</v>
      </c>
      <c r="F233" t="s">
        <v>329</v>
      </c>
    </row>
    <row r="234" spans="1:6" x14ac:dyDescent="0.25">
      <c r="A234" t="s">
        <v>549</v>
      </c>
      <c r="B234" t="s">
        <v>63</v>
      </c>
      <c r="C234" t="s">
        <v>4</v>
      </c>
      <c r="D234">
        <v>106.91</v>
      </c>
      <c r="E234" t="s">
        <v>329</v>
      </c>
      <c r="F234" t="s">
        <v>361</v>
      </c>
    </row>
    <row r="235" spans="1:6" x14ac:dyDescent="0.25">
      <c r="A235" t="s">
        <v>549</v>
      </c>
      <c r="B235" t="s">
        <v>63</v>
      </c>
      <c r="C235" t="s">
        <v>4</v>
      </c>
      <c r="D235">
        <v>112.06</v>
      </c>
      <c r="E235" t="s">
        <v>329</v>
      </c>
      <c r="F235" t="s">
        <v>361</v>
      </c>
    </row>
    <row r="236" spans="1:6" x14ac:dyDescent="0.25">
      <c r="A236" t="s">
        <v>550</v>
      </c>
      <c r="B236" t="s">
        <v>63</v>
      </c>
      <c r="C236" t="s">
        <v>4</v>
      </c>
      <c r="D236">
        <v>76.02</v>
      </c>
      <c r="E236" t="s">
        <v>329</v>
      </c>
      <c r="F236" t="s">
        <v>337</v>
      </c>
    </row>
    <row r="237" spans="1:6" x14ac:dyDescent="0.25">
      <c r="A237" t="s">
        <v>551</v>
      </c>
      <c r="B237" t="s">
        <v>63</v>
      </c>
      <c r="C237" t="s">
        <v>4</v>
      </c>
      <c r="D237">
        <v>76.62</v>
      </c>
      <c r="E237" t="s">
        <v>329</v>
      </c>
      <c r="F237" t="s">
        <v>337</v>
      </c>
    </row>
    <row r="238" spans="1:6" x14ac:dyDescent="0.25">
      <c r="A238" t="s">
        <v>552</v>
      </c>
      <c r="B238" t="s">
        <v>63</v>
      </c>
      <c r="C238" t="s">
        <v>4</v>
      </c>
      <c r="D238">
        <v>193.46</v>
      </c>
      <c r="E238" t="s">
        <v>337</v>
      </c>
      <c r="F238" t="s">
        <v>361</v>
      </c>
    </row>
    <row r="239" spans="1:6" x14ac:dyDescent="0.25">
      <c r="A239" t="s">
        <v>553</v>
      </c>
      <c r="B239" t="s">
        <v>63</v>
      </c>
      <c r="C239" t="s">
        <v>4</v>
      </c>
      <c r="D239">
        <v>139.99</v>
      </c>
      <c r="E239" t="s">
        <v>337</v>
      </c>
      <c r="F239" t="s">
        <v>361</v>
      </c>
    </row>
    <row r="240" spans="1:6" x14ac:dyDescent="0.25">
      <c r="A240" t="s">
        <v>554</v>
      </c>
      <c r="B240" t="s">
        <v>63</v>
      </c>
      <c r="C240" t="s">
        <v>4</v>
      </c>
      <c r="D240">
        <v>77.72</v>
      </c>
      <c r="E240" t="s">
        <v>329</v>
      </c>
      <c r="F240" t="s">
        <v>337</v>
      </c>
    </row>
    <row r="241" spans="1:6" x14ac:dyDescent="0.25">
      <c r="A241" t="s">
        <v>555</v>
      </c>
      <c r="B241" t="s">
        <v>63</v>
      </c>
      <c r="C241" t="s">
        <v>4</v>
      </c>
      <c r="D241">
        <v>76.88</v>
      </c>
      <c r="E241" t="s">
        <v>329</v>
      </c>
      <c r="F241" t="s">
        <v>337</v>
      </c>
    </row>
    <row r="242" spans="1:6" x14ac:dyDescent="0.25">
      <c r="A242" t="s">
        <v>556</v>
      </c>
      <c r="B242" t="s">
        <v>63</v>
      </c>
      <c r="C242" t="s">
        <v>4</v>
      </c>
      <c r="D242">
        <v>221.13</v>
      </c>
      <c r="E242" t="s">
        <v>329</v>
      </c>
      <c r="F242" t="s">
        <v>337</v>
      </c>
    </row>
    <row r="243" spans="1:6" x14ac:dyDescent="0.25">
      <c r="A243" t="s">
        <v>557</v>
      </c>
      <c r="B243" t="s">
        <v>63</v>
      </c>
      <c r="C243" t="s">
        <v>4</v>
      </c>
      <c r="D243">
        <v>125.32</v>
      </c>
      <c r="E243" t="s">
        <v>337</v>
      </c>
      <c r="F243" t="s">
        <v>361</v>
      </c>
    </row>
    <row r="244" spans="1:6" x14ac:dyDescent="0.25">
      <c r="A244" t="s">
        <v>558</v>
      </c>
      <c r="B244" t="s">
        <v>63</v>
      </c>
      <c r="C244" t="s">
        <v>4</v>
      </c>
      <c r="D244">
        <v>105.41</v>
      </c>
      <c r="E244" t="s">
        <v>329</v>
      </c>
      <c r="F244" t="s">
        <v>337</v>
      </c>
    </row>
    <row r="245" spans="1:6" x14ac:dyDescent="0.25">
      <c r="A245" t="s">
        <v>559</v>
      </c>
      <c r="B245" t="s">
        <v>63</v>
      </c>
      <c r="C245" t="s">
        <v>4</v>
      </c>
      <c r="D245">
        <v>48</v>
      </c>
      <c r="E245" t="s">
        <v>329</v>
      </c>
      <c r="F245" t="s">
        <v>337</v>
      </c>
    </row>
    <row r="246" spans="1:6" x14ac:dyDescent="0.25">
      <c r="A246" t="s">
        <v>560</v>
      </c>
      <c r="B246" t="s">
        <v>63</v>
      </c>
      <c r="C246" t="s">
        <v>4</v>
      </c>
      <c r="D246">
        <v>55.17</v>
      </c>
      <c r="E246" t="s">
        <v>329</v>
      </c>
      <c r="F246" t="s">
        <v>337</v>
      </c>
    </row>
    <row r="247" spans="1:6" x14ac:dyDescent="0.25">
      <c r="A247" t="s">
        <v>561</v>
      </c>
      <c r="B247" t="s">
        <v>63</v>
      </c>
      <c r="C247" t="s">
        <v>4</v>
      </c>
      <c r="D247">
        <v>38.14</v>
      </c>
      <c r="E247" t="s">
        <v>329</v>
      </c>
      <c r="F247" t="s">
        <v>337</v>
      </c>
    </row>
    <row r="248" spans="1:6" x14ac:dyDescent="0.25">
      <c r="A248" t="s">
        <v>562</v>
      </c>
      <c r="B248" t="s">
        <v>63</v>
      </c>
      <c r="C248" t="s">
        <v>4</v>
      </c>
      <c r="D248">
        <v>38.18</v>
      </c>
      <c r="E248" t="s">
        <v>329</v>
      </c>
      <c r="F248" t="s">
        <v>337</v>
      </c>
    </row>
    <row r="249" spans="1:6" x14ac:dyDescent="0.25">
      <c r="A249" t="s">
        <v>563</v>
      </c>
      <c r="B249" t="s">
        <v>63</v>
      </c>
      <c r="C249" t="s">
        <v>4</v>
      </c>
      <c r="D249">
        <v>118.62</v>
      </c>
      <c r="E249" t="s">
        <v>329</v>
      </c>
      <c r="F249" t="s">
        <v>337</v>
      </c>
    </row>
    <row r="250" spans="1:6" x14ac:dyDescent="0.25">
      <c r="A250" t="s">
        <v>564</v>
      </c>
      <c r="B250" t="s">
        <v>63</v>
      </c>
      <c r="C250" t="s">
        <v>4</v>
      </c>
      <c r="D250">
        <v>114.86</v>
      </c>
      <c r="E250" t="s">
        <v>329</v>
      </c>
      <c r="F250" t="s">
        <v>337</v>
      </c>
    </row>
    <row r="251" spans="1:6" x14ac:dyDescent="0.25">
      <c r="A251" t="s">
        <v>565</v>
      </c>
      <c r="B251" t="s">
        <v>63</v>
      </c>
      <c r="C251" t="s">
        <v>4</v>
      </c>
      <c r="D251">
        <v>230.73</v>
      </c>
      <c r="E251" t="s">
        <v>329</v>
      </c>
      <c r="F251" t="s">
        <v>337</v>
      </c>
    </row>
  </sheetData>
  <pageMargins left="0.74791666666666701" right="0.74791666666666701" top="0.98402777777777795" bottom="0.9840277777777779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Rekap Taliwang</vt:lpstr>
      <vt:lpstr>Rekap Jereweh</vt:lpstr>
      <vt:lpstr>Kemantapan Drainase</vt:lpstr>
      <vt:lpstr>Data_Drainase_Goa_Jereweh</vt:lpstr>
      <vt:lpstr>Data_Drainase_Dasan_Jereweh</vt:lpstr>
      <vt:lpstr>Data_Drainase_Beru_Jereweh</vt:lpstr>
      <vt:lpstr>Data_Drainase_Belo_Jereweh</vt:lpstr>
      <vt:lpstr>Data_Drainase_Kec_Jereweh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ASUS</dc:creator>
  <dc:description/>
  <cp:lastModifiedBy>Asus Tuf Gaming</cp:lastModifiedBy>
  <cp:revision>13</cp:revision>
  <dcterms:created xsi:type="dcterms:W3CDTF">2024-04-02T07:44:25Z</dcterms:created>
  <dcterms:modified xsi:type="dcterms:W3CDTF">2024-04-03T00:50:44Z</dcterms:modified>
  <dc:language>en-US</dc:language>
</cp:coreProperties>
</file>